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5200" windowHeight="10410" activeTab="1"/>
  </bookViews>
  <sheets>
    <sheet name="Comparatif" sheetId="1" r:id="rId1"/>
    <sheet name="Impact" sheetId="2" r:id="rId2"/>
  </sheets>
  <definedNames>
    <definedName name="_xlnm.Print_Area" localSheetId="0">Comparatif!$A$1:$AA$63</definedName>
  </definedNames>
  <calcPr calcId="152511"/>
</workbook>
</file>

<file path=xl/calcChain.xml><?xml version="1.0" encoding="utf-8"?>
<calcChain xmlns="http://schemas.openxmlformats.org/spreadsheetml/2006/main">
  <c r="Y62" i="1" l="1"/>
  <c r="Y61" i="1"/>
  <c r="X61" i="1" l="1"/>
  <c r="U61" i="1"/>
  <c r="V61" i="1"/>
  <c r="K55" i="1"/>
  <c r="X62" i="1"/>
  <c r="V62" i="1" l="1"/>
  <c r="U62" i="1"/>
  <c r="T62" i="1"/>
  <c r="S62" i="1"/>
  <c r="M61" i="1"/>
  <c r="M62" i="1"/>
  <c r="D61" i="1"/>
  <c r="E61" i="1"/>
  <c r="D62" i="1"/>
  <c r="E62" i="1"/>
  <c r="K62" i="1"/>
  <c r="C61" i="1"/>
  <c r="C62" i="1"/>
  <c r="S25" i="1" l="1"/>
  <c r="S56" i="1"/>
  <c r="S61" i="1" s="1"/>
  <c r="K56" i="1"/>
  <c r="K61" i="1" s="1"/>
  <c r="S24" i="1"/>
  <c r="S20" i="1"/>
  <c r="S21" i="1"/>
  <c r="S22" i="1"/>
  <c r="S19" i="1"/>
  <c r="K8" i="1"/>
  <c r="K9" i="1"/>
  <c r="K10" i="1"/>
  <c r="S7" i="1"/>
  <c r="N8" i="1" l="1"/>
  <c r="N11" i="1"/>
  <c r="N12" i="1"/>
  <c r="N13" i="1"/>
  <c r="N14" i="1"/>
  <c r="N15" i="1"/>
  <c r="N16" i="1"/>
  <c r="N7" i="1"/>
  <c r="V8" i="1"/>
  <c r="V11" i="1"/>
  <c r="V12" i="1"/>
  <c r="V13" i="1"/>
  <c r="V14" i="1"/>
  <c r="V15" i="1"/>
  <c r="V16" i="1"/>
  <c r="V7" i="1"/>
  <c r="U8" i="1"/>
  <c r="U11" i="1"/>
  <c r="U12" i="1"/>
  <c r="U13" i="1"/>
  <c r="U14" i="1"/>
  <c r="U15" i="1"/>
  <c r="U16" i="1"/>
  <c r="U7" i="1"/>
  <c r="T8" i="1"/>
  <c r="T11" i="1"/>
  <c r="T12" i="1"/>
  <c r="T13" i="1"/>
  <c r="T14" i="1"/>
  <c r="T15" i="1"/>
  <c r="T16" i="1"/>
  <c r="T7" i="1"/>
  <c r="M11" i="1"/>
  <c r="M12" i="1"/>
  <c r="M13" i="1"/>
  <c r="M14" i="1"/>
  <c r="M15" i="1"/>
  <c r="M16" i="1"/>
  <c r="M7" i="1"/>
  <c r="K11" i="1"/>
  <c r="K12" i="1"/>
  <c r="K13" i="1"/>
  <c r="K14" i="1"/>
  <c r="K15" i="1"/>
  <c r="K16" i="1"/>
  <c r="K7" i="1"/>
  <c r="L11" i="1"/>
  <c r="L12" i="1"/>
  <c r="L13" i="1"/>
  <c r="L14" i="1"/>
  <c r="L15" i="1"/>
  <c r="L16" i="1"/>
  <c r="L7" i="1"/>
  <c r="T47" i="1" l="1"/>
  <c r="T61" i="1" s="1"/>
  <c r="T48" i="1"/>
  <c r="L47" i="1"/>
  <c r="L48" i="1"/>
  <c r="L61" i="1" l="1"/>
  <c r="L62" i="1"/>
</calcChain>
</file>

<file path=xl/comments1.xml><?xml version="1.0" encoding="utf-8"?>
<comments xmlns="http://schemas.openxmlformats.org/spreadsheetml/2006/main">
  <authors>
    <author>MOULIN Frederic (BE/RE)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dont le 4ième pour la TV</t>
        </r>
      </text>
    </comment>
    <comment ref="S33" authorId="0" shapeId="0">
      <text>
        <r>
          <rPr>
            <b/>
            <sz val="9"/>
            <color indexed="81"/>
            <rFont val="Tahoma"/>
            <family val="2"/>
          </rPr>
          <t>Monde + Régions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 xml:space="preserve">Avec dépôt de garantie de 100 euros
</t>
        </r>
      </text>
    </comment>
    <comment ref="S44" authorId="0" shapeId="0">
      <text>
        <r>
          <rPr>
            <b/>
            <sz val="9"/>
            <color indexed="81"/>
            <rFont val="Tahoma"/>
            <family val="2"/>
          </rPr>
          <t>inclus dans l'abonnement</t>
        </r>
      </text>
    </comment>
    <comment ref="S46" authorId="0" shapeId="0">
      <text>
        <r>
          <rPr>
            <b/>
            <sz val="9"/>
            <color indexed="81"/>
            <rFont val="Tahoma"/>
            <family val="2"/>
          </rPr>
          <t>7 (1 option)
14 (2 options)
15 (bouquet MAX à 3 options)
20 (bouquet MAX + cinema)
22 (bouquet MAX + BEINSPORT)
32 (bouquet MAX + cinema + BEINSPORT)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</rPr>
          <t>10 euros sur le service portabilité N° fixe</t>
        </r>
      </text>
    </comment>
    <comment ref="K55" authorId="0" shapeId="0">
      <text>
        <r>
          <rPr>
            <b/>
            <sz val="9"/>
            <color indexed="81"/>
            <rFont val="Tahoma"/>
            <family val="2"/>
          </rPr>
          <t>10 euros sur la portabilité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10 euros sur le service portabilité N° fixe</t>
        </r>
      </text>
    </comment>
    <comment ref="K56" authorId="0" shapeId="0">
      <text>
        <r>
          <rPr>
            <b/>
            <sz val="9"/>
            <color indexed="81"/>
            <rFont val="Tahoma"/>
            <family val="2"/>
          </rPr>
          <t>10 euros sur la portabilité</t>
        </r>
      </text>
    </comment>
  </commentList>
</comments>
</file>

<file path=xl/sharedStrings.xml><?xml version="1.0" encoding="utf-8"?>
<sst xmlns="http://schemas.openxmlformats.org/spreadsheetml/2006/main" count="207" uniqueCount="123">
  <si>
    <t>INTERNET</t>
  </si>
  <si>
    <t>Engagement</t>
  </si>
  <si>
    <t>ComCable</t>
  </si>
  <si>
    <t>K-net</t>
  </si>
  <si>
    <t>Ozone</t>
  </si>
  <si>
    <t>WiBox</t>
  </si>
  <si>
    <t>Offre Internet + Téléphonie fixe + Télévision + Mobiles</t>
  </si>
  <si>
    <t>Orange</t>
  </si>
  <si>
    <t>SFR</t>
  </si>
  <si>
    <t>Free</t>
  </si>
  <si>
    <t>Télévision PLUS</t>
  </si>
  <si>
    <t>OFFRE</t>
  </si>
  <si>
    <t>Offre</t>
  </si>
  <si>
    <t>Boitier TV +</t>
  </si>
  <si>
    <t>TELEPHONE FIXE</t>
  </si>
  <si>
    <t>TELEVISION</t>
  </si>
  <si>
    <t>Bouquet TNT</t>
  </si>
  <si>
    <t>Bouquet +</t>
  </si>
  <si>
    <t>Service +</t>
  </si>
  <si>
    <t>Adresses mail</t>
  </si>
  <si>
    <t>Téléphonie + fixe international 50 destin.</t>
  </si>
  <si>
    <t>Téléphonie + vers les mobiles en France métro</t>
  </si>
  <si>
    <t>IP fixe (serveur)</t>
  </si>
  <si>
    <t>Cloud</t>
  </si>
  <si>
    <t>20 Go</t>
  </si>
  <si>
    <t>oui</t>
  </si>
  <si>
    <t>illimité</t>
  </si>
  <si>
    <t>300 Mbps</t>
  </si>
  <si>
    <t>BOX routeur</t>
  </si>
  <si>
    <t>Netgear
50 Go de stock</t>
  </si>
  <si>
    <t>Hébergement</t>
  </si>
  <si>
    <t>100 Mo</t>
  </si>
  <si>
    <t>BOX TV</t>
  </si>
  <si>
    <t>Nbre max BOX TV</t>
  </si>
  <si>
    <t>non</t>
  </si>
  <si>
    <t>Enregistrement</t>
  </si>
  <si>
    <t>Vers fixes France</t>
  </si>
  <si>
    <t>Vers Mobiles France</t>
  </si>
  <si>
    <t>option</t>
  </si>
  <si>
    <t>Vers fixes Etrangers</t>
  </si>
  <si>
    <t>Vers Mobiles Etranger</t>
  </si>
  <si>
    <t>Location BOX routeur</t>
  </si>
  <si>
    <t>Location BOX TV</t>
  </si>
  <si>
    <t>Sans</t>
  </si>
  <si>
    <t>Débit Recep. / Emis.</t>
  </si>
  <si>
    <t>100 / 100 Mbs</t>
  </si>
  <si>
    <t>Portabilité N° actuel</t>
  </si>
  <si>
    <t>BOX TV sortie HDMI</t>
  </si>
  <si>
    <t>oui (1)</t>
  </si>
  <si>
    <t>oui (60)</t>
  </si>
  <si>
    <t>12 mois</t>
  </si>
  <si>
    <t>BOX OZONE</t>
  </si>
  <si>
    <t>IMPACT</t>
  </si>
  <si>
    <t>Changement opérateur Internet</t>
  </si>
  <si>
    <t>Changement d'opérateur pour a minima 1 des service TriplePlay</t>
  </si>
  <si>
    <t>Pack économique mobile-services TriplePlay brisé</t>
  </si>
  <si>
    <t>économique</t>
  </si>
  <si>
    <t>Changement de boites e-mail</t>
  </si>
  <si>
    <t>personnel auprès de toutes listes de diffusion</t>
  </si>
  <si>
    <t>risque de pertes de notifications administratives</t>
  </si>
  <si>
    <t>Nature impact</t>
  </si>
  <si>
    <t>non connu</t>
  </si>
  <si>
    <t>inclut les 09</t>
  </si>
  <si>
    <t xml:space="preserve">CInéTime </t>
  </si>
  <si>
    <t>BOX TV entrée WIFI</t>
  </si>
  <si>
    <t>BOX TV entrée USB pour stockage sur périph.</t>
  </si>
  <si>
    <t>BOX entrée USB pour stockage sur périph.</t>
  </si>
  <si>
    <t>VOD</t>
  </si>
  <si>
    <t>option 50 destinations</t>
  </si>
  <si>
    <t>oui (2)</t>
  </si>
  <si>
    <t>1 Go</t>
  </si>
  <si>
    <t>Bouquet ++</t>
  </si>
  <si>
    <t>80 chaînes</t>
  </si>
  <si>
    <t>1000 films VOD gratuits renouvellés par mois</t>
  </si>
  <si>
    <t>oui (25)</t>
  </si>
  <si>
    <t>TNT HD</t>
  </si>
  <si>
    <t>oui (5)</t>
  </si>
  <si>
    <t>Autres services</t>
  </si>
  <si>
    <t>options bouquets à la carte</t>
  </si>
  <si>
    <t>1 option TV au choix</t>
  </si>
  <si>
    <t>Internet Simple</t>
  </si>
  <si>
    <t>Internet + Téléphonie fixe</t>
  </si>
  <si>
    <t>Internet + Téléphonie fixe + Télévision</t>
  </si>
  <si>
    <t>TARIF OFFRE MENSUEL</t>
  </si>
  <si>
    <t>Révélation</t>
  </si>
  <si>
    <t>BOX ports RJ11 (téléphonie)</t>
  </si>
  <si>
    <t>BOX port WLAN (WIFI)</t>
  </si>
  <si>
    <t>Frais résiliation</t>
  </si>
  <si>
    <t>200 Mbs</t>
  </si>
  <si>
    <t>BILAN TARIF ANNUEL</t>
  </si>
  <si>
    <t>Dépôt garantie BOX</t>
  </si>
  <si>
    <t>BOX ports LAN RJ45</t>
  </si>
  <si>
    <t>Comcable ICOTERA</t>
  </si>
  <si>
    <t>option dans bouquet TV</t>
  </si>
  <si>
    <t>Bouquet + (mini)</t>
  </si>
  <si>
    <t>Bouquet ++ (max)</t>
  </si>
  <si>
    <t>2 mais non fonctionnels</t>
  </si>
  <si>
    <t>HD IPTV 8900</t>
  </si>
  <si>
    <t>oui (80)</t>
  </si>
  <si>
    <t>découverte
sport/jeuns
divertissement
cinema
BEINSPORT</t>
  </si>
  <si>
    <t>options à la carte</t>
  </si>
  <si>
    <t>Service portabilité N° Fixe</t>
  </si>
  <si>
    <t>Offre entrée</t>
  </si>
  <si>
    <t>Nécéssité tél VoIP</t>
  </si>
  <si>
    <t xml:space="preserve">non  </t>
  </si>
  <si>
    <t>Adaptateur VoIP pour tel non VoIP</t>
  </si>
  <si>
    <r>
      <t xml:space="preserve">Première année
</t>
    </r>
    <r>
      <rPr>
        <sz val="11"/>
        <color theme="1"/>
        <rFont val="Calibri"/>
        <family val="2"/>
        <scheme val="minor"/>
      </rPr>
      <t>(avec T mobiles + portabilité)</t>
    </r>
  </si>
  <si>
    <r>
      <t xml:space="preserve">Année nominale
</t>
    </r>
    <r>
      <rPr>
        <sz val="11"/>
        <color theme="1"/>
        <rFont val="Calibri"/>
        <family val="2"/>
        <scheme val="minor"/>
      </rPr>
      <t>(avec T mobiles + portabilité)</t>
    </r>
  </si>
  <si>
    <t>100 / 50 Mbs</t>
  </si>
  <si>
    <t>oui fixes 100 destinations</t>
  </si>
  <si>
    <t>USA / Canada</t>
  </si>
  <si>
    <t>Orange play</t>
  </si>
  <si>
    <t>Orange zen</t>
  </si>
  <si>
    <t>Lifebox Play Fibre</t>
  </si>
  <si>
    <t>Lifebox Zen Fibre</t>
  </si>
  <si>
    <t>200 / 100 Mbs</t>
  </si>
  <si>
    <t>1 FXS</t>
  </si>
  <si>
    <t>2 USB2</t>
  </si>
  <si>
    <t>TV Lifebox Play</t>
  </si>
  <si>
    <t>160 Go</t>
  </si>
  <si>
    <t>Raccordement (Manche num.)</t>
  </si>
  <si>
    <t>sans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</si>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</sst>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0" fontId="0" fillId="0" borderId="3" xfId="0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4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4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64" fontId="0" fillId="0" borderId="1" xfId="0" applyNumberFormat="1" applyBorder="1" applyAlignment="1">
      <alignment horizontal="right" indent="1"/>
    </xf>
    <xf numFmtId="164" fontId="0" fillId="2" borderId="1" xfId="0" applyNumberFormat="1" applyFill="1" applyBorder="1" applyAlignment="1">
      <alignment horizontal="right" indent="1"/>
    </xf>
    <xf numFmtId="164" fontId="0" fillId="4" borderId="1" xfId="0" applyNumberFormat="1" applyFill="1" applyBorder="1" applyAlignment="1">
      <alignment horizontal="right" indent="1"/>
    </xf>
    <xf numFmtId="0" fontId="0" fillId="5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1" fillId="5" borderId="1" xfId="0" applyFont="1" applyFill="1" applyBorder="1"/>
    <xf numFmtId="0" fontId="0" fillId="5" borderId="4" xfId="0" applyFill="1" applyBorder="1" applyAlignment="1">
      <alignment wrapText="1"/>
    </xf>
    <xf numFmtId="164" fontId="1" fillId="0" borderId="1" xfId="0" applyNumberFormat="1" applyFont="1" applyBorder="1" applyAlignment="1">
      <alignment horizontal="right" indent="1"/>
    </xf>
    <xf numFmtId="164" fontId="0" fillId="0" borderId="4" xfId="0" applyNumberFormat="1" applyBorder="1" applyAlignment="1">
      <alignment horizontal="right" wrapText="1" indent="1"/>
    </xf>
    <xf numFmtId="164" fontId="0" fillId="0" borderId="7" xfId="0" applyNumberFormat="1" applyBorder="1" applyAlignment="1">
      <alignment horizontal="right" indent="1"/>
    </xf>
    <xf numFmtId="164" fontId="3" fillId="3" borderId="1" xfId="0" applyNumberFormat="1" applyFont="1" applyFill="1" applyBorder="1" applyAlignment="1">
      <alignment horizontal="right" indent="1"/>
    </xf>
    <xf numFmtId="164" fontId="4" fillId="0" borderId="4" xfId="0" applyNumberFormat="1" applyFont="1" applyBorder="1" applyAlignment="1">
      <alignment horizontal="right" wrapText="1" indent="1"/>
    </xf>
    <xf numFmtId="164" fontId="4" fillId="0" borderId="7" xfId="0" applyNumberFormat="1" applyFont="1" applyBorder="1" applyAlignment="1">
      <alignment horizontal="right" indent="1"/>
    </xf>
    <xf numFmtId="164" fontId="4" fillId="0" borderId="1" xfId="0" applyNumberFormat="1" applyFont="1" applyBorder="1" applyAlignment="1">
      <alignment horizontal="right" indent="1"/>
    </xf>
    <xf numFmtId="164" fontId="0" fillId="4" borderId="7" xfId="0" applyNumberFormat="1" applyFill="1" applyBorder="1" applyAlignment="1">
      <alignment horizontal="right" indent="1"/>
    </xf>
    <xf numFmtId="0" fontId="0" fillId="0" borderId="7" xfId="0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4" borderId="7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164" fontId="0" fillId="0" borderId="3" xfId="0" applyNumberFormat="1" applyBorder="1" applyAlignment="1">
      <alignment horizontal="right" vertical="center" indent="1"/>
    </xf>
    <xf numFmtId="0" fontId="3" fillId="3" borderId="1" xfId="0" applyFont="1" applyFill="1" applyBorder="1" applyAlignment="1">
      <alignment horizontal="center" wrapText="1"/>
    </xf>
    <xf numFmtId="0" fontId="6" fillId="6" borderId="7" xfId="0" applyFont="1" applyFill="1" applyBorder="1" applyAlignment="1">
      <alignment horizontal="center"/>
    </xf>
    <xf numFmtId="164" fontId="6" fillId="6" borderId="4" xfId="0" applyNumberFormat="1" applyFont="1" applyFill="1" applyBorder="1" applyAlignment="1">
      <alignment horizontal="right" wrapText="1" indent="1"/>
    </xf>
    <xf numFmtId="164" fontId="6" fillId="6" borderId="1" xfId="0" applyNumberFormat="1" applyFont="1" applyFill="1" applyBorder="1" applyAlignment="1">
      <alignment horizontal="right" indent="1"/>
    </xf>
    <xf numFmtId="164" fontId="7" fillId="6" borderId="1" xfId="0" applyNumberFormat="1" applyFont="1" applyFill="1" applyBorder="1" applyAlignment="1">
      <alignment horizontal="right" indent="1"/>
    </xf>
    <xf numFmtId="164" fontId="6" fillId="6" borderId="7" xfId="0" applyNumberFormat="1" applyFont="1" applyFill="1" applyBorder="1" applyAlignment="1">
      <alignment horizontal="right" indent="1"/>
    </xf>
    <xf numFmtId="0" fontId="2" fillId="0" borderId="1" xfId="0" applyFont="1" applyBorder="1" applyAlignment="1">
      <alignment horizontal="center"/>
    </xf>
    <xf numFmtId="0" fontId="1" fillId="5" borderId="12" xfId="0" applyFont="1" applyFill="1" applyBorder="1" applyAlignment="1">
      <alignment horizontal="left"/>
    </xf>
    <xf numFmtId="0" fontId="1" fillId="5" borderId="13" xfId="0" applyFont="1" applyFill="1" applyBorder="1" applyAlignment="1">
      <alignment horizontal="left"/>
    </xf>
    <xf numFmtId="164" fontId="0" fillId="0" borderId="10" xfId="0" applyNumberFormat="1" applyBorder="1" applyAlignment="1">
      <alignment horizontal="right" vertical="center" indent="1"/>
    </xf>
    <xf numFmtId="164" fontId="0" fillId="0" borderId="11" xfId="0" applyNumberFormat="1" applyBorder="1" applyAlignment="1">
      <alignment horizontal="right" vertical="center" indent="1"/>
    </xf>
    <xf numFmtId="164" fontId="0" fillId="0" borderId="3" xfId="0" applyNumberForma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G63"/>
  <sheetViews>
    <sheetView view="pageBreakPreview" zoomScale="60" zoomScaleNormal="55" workbookViewId="0">
      <pane xSplit="2" ySplit="2" topLeftCell="C34" activePane="bottomRight" state="frozenSplit"/>
      <selection pane="topRight" activeCell="B1" sqref="B1"/>
      <selection pane="bottomLeft" activeCell="A14" sqref="A14"/>
      <selection pane="bottomRight" activeCell="Z62" sqref="Z62"/>
    </sheetView>
  </sheetViews>
  <sheetFormatPr baseColWidth="10" defaultRowHeight="15.75" x14ac:dyDescent="0.25"/>
  <cols>
    <col min="1" max="1" width="7" style="2" customWidth="1"/>
    <col min="2" max="2" width="29.140625" style="10" customWidth="1"/>
    <col min="3" max="3" width="14.42578125" style="18" customWidth="1"/>
    <col min="4" max="9" width="14.42578125" style="19" customWidth="1"/>
    <col min="10" max="10" width="5.7109375" style="19" customWidth="1"/>
    <col min="11" max="17" width="14.42578125" style="19" customWidth="1"/>
    <col min="18" max="18" width="5.7109375" style="19" customWidth="1"/>
    <col min="19" max="26" width="14.42578125" style="19" customWidth="1"/>
    <col min="27" max="27" width="5.7109375" style="19" customWidth="1"/>
    <col min="28" max="34" width="14.42578125" style="19" customWidth="1"/>
    <col min="35" max="35" width="5.7109375" style="19" customWidth="1"/>
    <col min="36" max="36" width="19.28515625" style="19" customWidth="1"/>
    <col min="37" max="111" width="11.42578125" style="19"/>
    <col min="112" max="16384" width="11.42578125" style="3"/>
  </cols>
  <sheetData>
    <row r="1" spans="1:111" s="1" customFormat="1" ht="18.75" x14ac:dyDescent="0.3">
      <c r="A1" s="2"/>
      <c r="B1" s="7"/>
      <c r="C1" s="54" t="s">
        <v>80</v>
      </c>
      <c r="D1" s="54"/>
      <c r="E1" s="54"/>
      <c r="F1" s="54"/>
      <c r="G1" s="54"/>
      <c r="H1" s="54"/>
      <c r="I1" s="54"/>
      <c r="J1" s="54"/>
      <c r="K1" s="54" t="s">
        <v>81</v>
      </c>
      <c r="L1" s="54"/>
      <c r="M1" s="54"/>
      <c r="N1" s="54"/>
      <c r="O1" s="54"/>
      <c r="P1" s="54"/>
      <c r="Q1" s="54"/>
      <c r="R1" s="54"/>
      <c r="S1" s="54" t="s">
        <v>82</v>
      </c>
      <c r="T1" s="54"/>
      <c r="U1" s="54"/>
      <c r="V1" s="54"/>
      <c r="W1" s="54"/>
      <c r="X1" s="54"/>
      <c r="Y1" s="54"/>
      <c r="Z1" s="54"/>
      <c r="AA1" s="54"/>
      <c r="AB1" s="54" t="s">
        <v>6</v>
      </c>
      <c r="AC1" s="54"/>
      <c r="AD1" s="54"/>
      <c r="AE1" s="54"/>
      <c r="AF1" s="54"/>
      <c r="AG1" s="54"/>
      <c r="AH1" s="54"/>
      <c r="AI1" s="54"/>
      <c r="AJ1" s="54" t="s">
        <v>10</v>
      </c>
      <c r="AK1" s="54"/>
      <c r="AL1" s="54"/>
      <c r="AM1" s="54"/>
      <c r="AN1" s="54"/>
      <c r="AO1" s="54"/>
      <c r="AP1" s="54"/>
      <c r="AQ1" s="54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</row>
    <row r="2" spans="1:111" s="5" customFormat="1" ht="23.25" customHeight="1" thickBot="1" x14ac:dyDescent="0.3">
      <c r="B2" s="8"/>
      <c r="C2" s="13" t="s">
        <v>2</v>
      </c>
      <c r="D2" s="14" t="s">
        <v>3</v>
      </c>
      <c r="E2" s="14" t="s">
        <v>4</v>
      </c>
      <c r="F2" s="14" t="s">
        <v>5</v>
      </c>
      <c r="G2" s="14" t="s">
        <v>7</v>
      </c>
      <c r="H2" s="14" t="s">
        <v>9</v>
      </c>
      <c r="I2" s="14" t="s">
        <v>8</v>
      </c>
      <c r="J2" s="14"/>
      <c r="K2" s="14" t="s">
        <v>2</v>
      </c>
      <c r="L2" s="14" t="s">
        <v>3</v>
      </c>
      <c r="M2" s="14" t="s">
        <v>4</v>
      </c>
      <c r="N2" s="14" t="s">
        <v>5</v>
      </c>
      <c r="O2" s="14" t="s">
        <v>7</v>
      </c>
      <c r="P2" s="14" t="s">
        <v>9</v>
      </c>
      <c r="Q2" s="14" t="s">
        <v>8</v>
      </c>
      <c r="R2" s="14"/>
      <c r="S2" s="14" t="s">
        <v>2</v>
      </c>
      <c r="T2" s="14" t="s">
        <v>3</v>
      </c>
      <c r="U2" s="14" t="s">
        <v>4</v>
      </c>
      <c r="V2" s="14" t="s">
        <v>5</v>
      </c>
      <c r="W2" s="14" t="s">
        <v>112</v>
      </c>
      <c r="X2" s="14" t="s">
        <v>111</v>
      </c>
      <c r="Y2" s="14" t="s">
        <v>9</v>
      </c>
      <c r="Z2" s="14" t="s">
        <v>8</v>
      </c>
      <c r="AA2" s="14"/>
      <c r="AB2" s="14" t="s">
        <v>2</v>
      </c>
      <c r="AC2" s="14" t="s">
        <v>3</v>
      </c>
      <c r="AD2" s="14" t="s">
        <v>4</v>
      </c>
      <c r="AE2" s="14" t="s">
        <v>5</v>
      </c>
      <c r="AF2" s="14" t="s">
        <v>7</v>
      </c>
      <c r="AG2" s="14" t="s">
        <v>9</v>
      </c>
      <c r="AH2" s="14" t="s">
        <v>8</v>
      </c>
      <c r="AI2" s="14"/>
      <c r="AJ2" s="14" t="s">
        <v>2</v>
      </c>
      <c r="AK2" s="14" t="s">
        <v>3</v>
      </c>
      <c r="AL2" s="14" t="s">
        <v>4</v>
      </c>
      <c r="AM2" s="14" t="s">
        <v>5</v>
      </c>
      <c r="AN2" s="14" t="s">
        <v>7</v>
      </c>
      <c r="AO2" s="14" t="s">
        <v>9</v>
      </c>
      <c r="AP2" s="14" t="s">
        <v>8</v>
      </c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</row>
    <row r="3" spans="1:111" s="4" customFormat="1" x14ac:dyDescent="0.25">
      <c r="A3" s="6" t="s">
        <v>11</v>
      </c>
      <c r="B3" s="9"/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7"/>
      <c r="AC3" s="17"/>
      <c r="AD3" s="17"/>
      <c r="AE3" s="17"/>
      <c r="AF3" s="16"/>
      <c r="AG3" s="16"/>
      <c r="AH3" s="16"/>
      <c r="AI3" s="16"/>
      <c r="AJ3" s="16"/>
      <c r="AK3" s="17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</row>
    <row r="4" spans="1:111" x14ac:dyDescent="0.25">
      <c r="B4" s="10" t="s">
        <v>1</v>
      </c>
      <c r="D4" s="19" t="s">
        <v>43</v>
      </c>
      <c r="E4" s="19" t="s">
        <v>50</v>
      </c>
      <c r="X4" s="19" t="s">
        <v>121</v>
      </c>
      <c r="AB4" s="20"/>
      <c r="AC4" s="20"/>
      <c r="AD4" s="20"/>
      <c r="AE4" s="20"/>
      <c r="AK4" s="20"/>
    </row>
    <row r="5" spans="1:111" x14ac:dyDescent="0.25">
      <c r="AB5" s="20"/>
      <c r="AC5" s="20"/>
      <c r="AD5" s="20"/>
      <c r="AE5" s="20"/>
      <c r="AK5" s="20"/>
    </row>
    <row r="6" spans="1:111" s="30" customFormat="1" x14ac:dyDescent="0.25">
      <c r="A6" s="31" t="s">
        <v>0</v>
      </c>
      <c r="B6" s="32"/>
      <c r="C6" s="2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</row>
    <row r="7" spans="1:111" s="44" customFormat="1" ht="30" x14ac:dyDescent="0.25">
      <c r="A7" s="42"/>
      <c r="B7" s="10" t="s">
        <v>28</v>
      </c>
      <c r="C7" s="41" t="s">
        <v>92</v>
      </c>
      <c r="D7" s="21" t="s">
        <v>29</v>
      </c>
      <c r="E7" s="21" t="s">
        <v>51</v>
      </c>
      <c r="F7" s="21" t="s">
        <v>84</v>
      </c>
      <c r="G7" s="21"/>
      <c r="H7" s="21"/>
      <c r="I7" s="21"/>
      <c r="J7" s="21"/>
      <c r="K7" s="21" t="str">
        <f>C7</f>
        <v>Comcable ICOTERA</v>
      </c>
      <c r="L7" s="21" t="str">
        <f>D7</f>
        <v>Netgear
50 Go de stock</v>
      </c>
      <c r="M7" s="21" t="str">
        <f>E7</f>
        <v>BOX OZONE</v>
      </c>
      <c r="N7" s="21" t="str">
        <f>F7</f>
        <v>Révélation</v>
      </c>
      <c r="O7" s="21"/>
      <c r="P7" s="21"/>
      <c r="Q7" s="21"/>
      <c r="R7" s="21"/>
      <c r="S7" s="21" t="str">
        <f>C7</f>
        <v>Comcable ICOTERA</v>
      </c>
      <c r="T7" s="21" t="str">
        <f>D7</f>
        <v>Netgear
50 Go de stock</v>
      </c>
      <c r="U7" s="21" t="str">
        <f>E7</f>
        <v>BOX OZONE</v>
      </c>
      <c r="V7" s="21" t="str">
        <f>F7</f>
        <v>Révélation</v>
      </c>
      <c r="W7" s="21" t="s">
        <v>114</v>
      </c>
      <c r="X7" s="21" t="s">
        <v>113</v>
      </c>
      <c r="Y7" s="21"/>
      <c r="Z7" s="21"/>
      <c r="AA7" s="21"/>
      <c r="AB7" s="43"/>
      <c r="AC7" s="43"/>
      <c r="AD7" s="43"/>
      <c r="AE7" s="43"/>
      <c r="AF7" s="21"/>
      <c r="AG7" s="21"/>
      <c r="AH7" s="21"/>
      <c r="AI7" s="21"/>
      <c r="AJ7" s="21"/>
      <c r="AK7" s="43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</row>
    <row r="8" spans="1:111" s="44" customFormat="1" ht="30" x14ac:dyDescent="0.25">
      <c r="A8" s="42"/>
      <c r="B8" s="10" t="s">
        <v>66</v>
      </c>
      <c r="C8" s="41" t="s">
        <v>96</v>
      </c>
      <c r="D8" s="21"/>
      <c r="E8" s="48" t="s">
        <v>61</v>
      </c>
      <c r="F8" s="21" t="s">
        <v>69</v>
      </c>
      <c r="G8" s="21"/>
      <c r="H8" s="21"/>
      <c r="I8" s="21"/>
      <c r="J8" s="21"/>
      <c r="K8" s="21" t="str">
        <f t="shared" ref="K8:K10" si="0">C8</f>
        <v>2 mais non fonctionnels</v>
      </c>
      <c r="L8" s="21"/>
      <c r="M8" s="21"/>
      <c r="N8" s="21" t="str">
        <f>F8</f>
        <v>oui (2)</v>
      </c>
      <c r="O8" s="21"/>
      <c r="P8" s="21"/>
      <c r="Q8" s="21"/>
      <c r="R8" s="21"/>
      <c r="S8" s="21"/>
      <c r="T8" s="21">
        <f t="shared" ref="T8:T16" si="1">D8</f>
        <v>0</v>
      </c>
      <c r="U8" s="21" t="str">
        <f t="shared" ref="U8:U16" si="2">E8</f>
        <v>non connu</v>
      </c>
      <c r="V8" s="21" t="str">
        <f t="shared" ref="V8:V16" si="3">F8</f>
        <v>oui (2)</v>
      </c>
      <c r="W8" s="21"/>
      <c r="X8" s="21" t="s">
        <v>117</v>
      </c>
      <c r="Y8" s="21"/>
      <c r="Z8" s="21"/>
      <c r="AA8" s="21"/>
      <c r="AB8" s="43"/>
      <c r="AC8" s="43"/>
      <c r="AD8" s="43"/>
      <c r="AE8" s="43"/>
      <c r="AF8" s="21"/>
      <c r="AG8" s="21"/>
      <c r="AH8" s="21"/>
      <c r="AI8" s="21"/>
      <c r="AJ8" s="21"/>
      <c r="AK8" s="43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</row>
    <row r="9" spans="1:111" x14ac:dyDescent="0.25">
      <c r="B9" s="10" t="s">
        <v>91</v>
      </c>
      <c r="C9" s="49">
        <v>4</v>
      </c>
      <c r="D9" s="21"/>
      <c r="E9" s="12" t="s">
        <v>61</v>
      </c>
      <c r="F9" s="19">
        <v>4</v>
      </c>
      <c r="K9" s="21">
        <f t="shared" si="0"/>
        <v>4</v>
      </c>
      <c r="L9" s="21"/>
      <c r="M9" s="21"/>
      <c r="N9" s="21"/>
      <c r="T9" s="21"/>
      <c r="U9" s="21"/>
      <c r="V9" s="21"/>
      <c r="X9" s="19">
        <v>4</v>
      </c>
      <c r="AB9" s="20"/>
      <c r="AC9" s="20"/>
      <c r="AD9" s="20"/>
      <c r="AE9" s="20"/>
      <c r="AK9" s="20"/>
    </row>
    <row r="10" spans="1:111" x14ac:dyDescent="0.25">
      <c r="B10" s="10" t="s">
        <v>85</v>
      </c>
      <c r="C10" s="18">
        <v>2</v>
      </c>
      <c r="D10" s="21"/>
      <c r="E10" s="12" t="s">
        <v>61</v>
      </c>
      <c r="F10" s="19">
        <v>2</v>
      </c>
      <c r="K10" s="21">
        <f t="shared" si="0"/>
        <v>2</v>
      </c>
      <c r="L10" s="21"/>
      <c r="M10" s="21"/>
      <c r="N10" s="21"/>
      <c r="T10" s="21"/>
      <c r="U10" s="21"/>
      <c r="V10" s="21"/>
      <c r="X10" s="19" t="s">
        <v>116</v>
      </c>
      <c r="AB10" s="20"/>
      <c r="AC10" s="20"/>
      <c r="AD10" s="20"/>
      <c r="AE10" s="20"/>
      <c r="AK10" s="20"/>
    </row>
    <row r="11" spans="1:111" x14ac:dyDescent="0.25">
      <c r="B11" s="10" t="s">
        <v>86</v>
      </c>
      <c r="C11" s="18">
        <v>1</v>
      </c>
      <c r="D11" s="19" t="s">
        <v>27</v>
      </c>
      <c r="F11" s="19">
        <v>1</v>
      </c>
      <c r="K11" s="19">
        <f t="shared" ref="K11:K16" si="4">C11</f>
        <v>1</v>
      </c>
      <c r="L11" s="21" t="str">
        <f t="shared" ref="L11:L16" si="5">D11</f>
        <v>300 Mbps</v>
      </c>
      <c r="M11" s="21">
        <f t="shared" ref="M11:M16" si="6">E11</f>
        <v>0</v>
      </c>
      <c r="N11" s="21">
        <f t="shared" ref="N11:N16" si="7">F11</f>
        <v>1</v>
      </c>
      <c r="T11" s="21" t="str">
        <f t="shared" si="1"/>
        <v>300 Mbps</v>
      </c>
      <c r="U11" s="21">
        <f t="shared" si="2"/>
        <v>0</v>
      </c>
      <c r="V11" s="21">
        <f t="shared" si="3"/>
        <v>1</v>
      </c>
      <c r="X11" s="19">
        <v>1</v>
      </c>
      <c r="AB11" s="20"/>
      <c r="AC11" s="20"/>
      <c r="AD11" s="20"/>
      <c r="AE11" s="20"/>
      <c r="AK11" s="20"/>
    </row>
    <row r="12" spans="1:111" x14ac:dyDescent="0.25">
      <c r="B12" s="10" t="s">
        <v>44</v>
      </c>
      <c r="C12" s="18" t="s">
        <v>88</v>
      </c>
      <c r="D12" s="19" t="s">
        <v>45</v>
      </c>
      <c r="E12" s="19" t="s">
        <v>45</v>
      </c>
      <c r="F12" s="19" t="s">
        <v>70</v>
      </c>
      <c r="K12" s="19" t="str">
        <f t="shared" si="4"/>
        <v>200 Mbs</v>
      </c>
      <c r="L12" s="21" t="str">
        <f t="shared" si="5"/>
        <v>100 / 100 Mbs</v>
      </c>
      <c r="M12" s="21" t="str">
        <f t="shared" si="6"/>
        <v>100 / 100 Mbs</v>
      </c>
      <c r="N12" s="21" t="str">
        <f t="shared" si="7"/>
        <v>1 Go</v>
      </c>
      <c r="T12" s="21" t="str">
        <f t="shared" si="1"/>
        <v>100 / 100 Mbs</v>
      </c>
      <c r="U12" s="21" t="str">
        <f t="shared" si="2"/>
        <v>100 / 100 Mbs</v>
      </c>
      <c r="V12" s="21" t="str">
        <f t="shared" si="3"/>
        <v>1 Go</v>
      </c>
      <c r="W12" s="19" t="s">
        <v>108</v>
      </c>
      <c r="X12" s="19" t="s">
        <v>115</v>
      </c>
      <c r="AB12" s="20"/>
      <c r="AC12" s="20"/>
      <c r="AD12" s="20"/>
      <c r="AE12" s="20"/>
      <c r="AK12" s="20"/>
    </row>
    <row r="13" spans="1:111" x14ac:dyDescent="0.25">
      <c r="B13" s="10" t="s">
        <v>19</v>
      </c>
      <c r="C13" s="12" t="s">
        <v>61</v>
      </c>
      <c r="D13" s="19" t="s">
        <v>26</v>
      </c>
      <c r="E13" s="19">
        <v>5</v>
      </c>
      <c r="F13" s="12" t="s">
        <v>61</v>
      </c>
      <c r="K13" s="19" t="str">
        <f t="shared" si="4"/>
        <v>non connu</v>
      </c>
      <c r="L13" s="21" t="str">
        <f t="shared" si="5"/>
        <v>illimité</v>
      </c>
      <c r="M13" s="21">
        <f t="shared" si="6"/>
        <v>5</v>
      </c>
      <c r="N13" s="21" t="str">
        <f t="shared" si="7"/>
        <v>non connu</v>
      </c>
      <c r="T13" s="21" t="str">
        <f t="shared" si="1"/>
        <v>illimité</v>
      </c>
      <c r="U13" s="21">
        <f t="shared" si="2"/>
        <v>5</v>
      </c>
      <c r="V13" s="21" t="str">
        <f t="shared" si="3"/>
        <v>non connu</v>
      </c>
      <c r="AB13" s="20"/>
      <c r="AC13" s="20"/>
      <c r="AD13" s="20"/>
      <c r="AE13" s="20"/>
      <c r="AK13" s="20"/>
    </row>
    <row r="14" spans="1:111" x14ac:dyDescent="0.25">
      <c r="B14" s="10" t="s">
        <v>30</v>
      </c>
      <c r="C14" s="12" t="s">
        <v>61</v>
      </c>
      <c r="D14" s="19" t="s">
        <v>31</v>
      </c>
      <c r="E14" s="12" t="s">
        <v>61</v>
      </c>
      <c r="F14" s="12" t="s">
        <v>61</v>
      </c>
      <c r="K14" s="19" t="str">
        <f t="shared" si="4"/>
        <v>non connu</v>
      </c>
      <c r="L14" s="21" t="str">
        <f t="shared" si="5"/>
        <v>100 Mo</v>
      </c>
      <c r="M14" s="21" t="str">
        <f t="shared" si="6"/>
        <v>non connu</v>
      </c>
      <c r="N14" s="21" t="str">
        <f t="shared" si="7"/>
        <v>non connu</v>
      </c>
      <c r="T14" s="21" t="str">
        <f t="shared" si="1"/>
        <v>100 Mo</v>
      </c>
      <c r="U14" s="21" t="str">
        <f t="shared" si="2"/>
        <v>non connu</v>
      </c>
      <c r="V14" s="21" t="str">
        <f t="shared" si="3"/>
        <v>non connu</v>
      </c>
      <c r="AB14" s="20"/>
      <c r="AC14" s="20"/>
      <c r="AD14" s="20"/>
      <c r="AE14" s="20"/>
      <c r="AK14" s="20"/>
    </row>
    <row r="15" spans="1:111" x14ac:dyDescent="0.25">
      <c r="B15" s="10" t="s">
        <v>22</v>
      </c>
      <c r="C15" s="12" t="s">
        <v>61</v>
      </c>
      <c r="D15" s="19" t="s">
        <v>25</v>
      </c>
      <c r="E15" s="12" t="s">
        <v>61</v>
      </c>
      <c r="F15" s="12" t="s">
        <v>61</v>
      </c>
      <c r="K15" s="19" t="str">
        <f t="shared" si="4"/>
        <v>non connu</v>
      </c>
      <c r="L15" s="21" t="str">
        <f t="shared" si="5"/>
        <v>oui</v>
      </c>
      <c r="M15" s="21" t="str">
        <f t="shared" si="6"/>
        <v>non connu</v>
      </c>
      <c r="N15" s="21" t="str">
        <f t="shared" si="7"/>
        <v>non connu</v>
      </c>
      <c r="T15" s="21" t="str">
        <f t="shared" si="1"/>
        <v>oui</v>
      </c>
      <c r="U15" s="21" t="str">
        <f t="shared" si="2"/>
        <v>non connu</v>
      </c>
      <c r="V15" s="21" t="str">
        <f t="shared" si="3"/>
        <v>non connu</v>
      </c>
      <c r="AB15" s="20"/>
      <c r="AC15" s="20"/>
      <c r="AD15" s="20"/>
      <c r="AE15" s="20"/>
      <c r="AK15" s="20"/>
    </row>
    <row r="16" spans="1:111" x14ac:dyDescent="0.25">
      <c r="B16" s="10" t="s">
        <v>23</v>
      </c>
      <c r="C16" s="12" t="s">
        <v>61</v>
      </c>
      <c r="D16" s="19" t="s">
        <v>24</v>
      </c>
      <c r="E16" s="12" t="s">
        <v>61</v>
      </c>
      <c r="F16" s="12" t="s">
        <v>61</v>
      </c>
      <c r="K16" s="19" t="str">
        <f t="shared" si="4"/>
        <v>non connu</v>
      </c>
      <c r="L16" s="21" t="str">
        <f t="shared" si="5"/>
        <v>20 Go</v>
      </c>
      <c r="M16" s="21" t="str">
        <f t="shared" si="6"/>
        <v>non connu</v>
      </c>
      <c r="N16" s="21" t="str">
        <f t="shared" si="7"/>
        <v>non connu</v>
      </c>
      <c r="T16" s="21" t="str">
        <f t="shared" si="1"/>
        <v>20 Go</v>
      </c>
      <c r="U16" s="21" t="str">
        <f t="shared" si="2"/>
        <v>non connu</v>
      </c>
      <c r="V16" s="21" t="str">
        <f t="shared" si="3"/>
        <v>non connu</v>
      </c>
      <c r="AB16" s="20"/>
      <c r="AC16" s="20"/>
      <c r="AD16" s="20"/>
      <c r="AE16" s="20"/>
      <c r="AK16" s="20"/>
    </row>
    <row r="17" spans="1:111" x14ac:dyDescent="0.25">
      <c r="AB17" s="20"/>
      <c r="AC17" s="20"/>
      <c r="AD17" s="20"/>
      <c r="AE17" s="20"/>
      <c r="AK17" s="20"/>
    </row>
    <row r="18" spans="1:111" s="30" customFormat="1" x14ac:dyDescent="0.25">
      <c r="A18" s="31" t="s">
        <v>14</v>
      </c>
      <c r="B18" s="32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</row>
    <row r="19" spans="1:111" x14ac:dyDescent="0.25">
      <c r="B19" s="10" t="s">
        <v>46</v>
      </c>
      <c r="C19" s="22"/>
      <c r="D19" s="23"/>
      <c r="E19" s="23"/>
      <c r="F19" s="23"/>
      <c r="G19" s="23"/>
      <c r="H19" s="23"/>
      <c r="I19" s="23"/>
      <c r="J19" s="23"/>
      <c r="K19" s="19" t="s">
        <v>25</v>
      </c>
      <c r="L19" s="19" t="s">
        <v>25</v>
      </c>
      <c r="M19" s="12" t="s">
        <v>61</v>
      </c>
      <c r="N19" s="19" t="s">
        <v>25</v>
      </c>
      <c r="S19" s="19" t="str">
        <f>K19</f>
        <v>oui</v>
      </c>
      <c r="T19" s="19" t="s">
        <v>25</v>
      </c>
      <c r="AB19" s="20"/>
      <c r="AC19" s="20"/>
      <c r="AD19" s="20"/>
      <c r="AE19" s="20"/>
      <c r="AK19" s="20"/>
    </row>
    <row r="20" spans="1:111" x14ac:dyDescent="0.25">
      <c r="B20" s="10" t="s">
        <v>36</v>
      </c>
      <c r="C20" s="22"/>
      <c r="D20" s="23"/>
      <c r="E20" s="23"/>
      <c r="F20" s="23"/>
      <c r="G20" s="23"/>
      <c r="H20" s="23"/>
      <c r="I20" s="23"/>
      <c r="J20" s="23"/>
      <c r="K20" s="19" t="s">
        <v>25</v>
      </c>
      <c r="L20" s="19" t="s">
        <v>25</v>
      </c>
      <c r="M20" s="19" t="s">
        <v>25</v>
      </c>
      <c r="S20" s="19" t="str">
        <f t="shared" ref="S20:S25" si="8">K20</f>
        <v>oui</v>
      </c>
      <c r="T20" s="19" t="s">
        <v>25</v>
      </c>
      <c r="AB20" s="20"/>
      <c r="AC20" s="20"/>
      <c r="AD20" s="20"/>
      <c r="AE20" s="20"/>
      <c r="AK20" s="20"/>
    </row>
    <row r="21" spans="1:111" x14ac:dyDescent="0.25">
      <c r="B21" s="10" t="s">
        <v>62</v>
      </c>
      <c r="C21" s="22"/>
      <c r="D21" s="23"/>
      <c r="E21" s="23"/>
      <c r="F21" s="23"/>
      <c r="G21" s="23"/>
      <c r="H21" s="23"/>
      <c r="I21" s="23"/>
      <c r="J21" s="23"/>
      <c r="K21" s="12" t="s">
        <v>61</v>
      </c>
      <c r="M21" s="19" t="s">
        <v>25</v>
      </c>
      <c r="S21" s="19" t="str">
        <f t="shared" si="8"/>
        <v>non connu</v>
      </c>
      <c r="AB21" s="20"/>
      <c r="AC21" s="20"/>
      <c r="AD21" s="20"/>
      <c r="AE21" s="20"/>
      <c r="AK21" s="20"/>
    </row>
    <row r="22" spans="1:111" x14ac:dyDescent="0.25">
      <c r="B22" s="10" t="s">
        <v>37</v>
      </c>
      <c r="C22" s="22"/>
      <c r="D22" s="23"/>
      <c r="E22" s="23"/>
      <c r="F22" s="23"/>
      <c r="G22" s="23"/>
      <c r="H22" s="23"/>
      <c r="I22" s="23"/>
      <c r="J22" s="23"/>
      <c r="K22" s="12" t="s">
        <v>61</v>
      </c>
      <c r="L22" s="19" t="s">
        <v>38</v>
      </c>
      <c r="M22" s="19" t="s">
        <v>38</v>
      </c>
      <c r="S22" s="19" t="str">
        <f t="shared" si="8"/>
        <v>non connu</v>
      </c>
      <c r="T22" s="19" t="s">
        <v>38</v>
      </c>
      <c r="W22" s="19" t="s">
        <v>34</v>
      </c>
      <c r="X22" s="19" t="s">
        <v>25</v>
      </c>
      <c r="AB22" s="20"/>
      <c r="AC22" s="20"/>
      <c r="AD22" s="20"/>
      <c r="AE22" s="20"/>
      <c r="AK22" s="20"/>
    </row>
    <row r="23" spans="1:111" s="44" customFormat="1" ht="30" x14ac:dyDescent="0.25">
      <c r="A23" s="42"/>
      <c r="B23" s="10" t="s">
        <v>39</v>
      </c>
      <c r="C23" s="45"/>
      <c r="D23" s="46"/>
      <c r="E23" s="46"/>
      <c r="F23" s="46"/>
      <c r="G23" s="46"/>
      <c r="H23" s="46"/>
      <c r="I23" s="46"/>
      <c r="J23" s="46"/>
      <c r="K23" s="21" t="s">
        <v>93</v>
      </c>
      <c r="L23" s="21" t="s">
        <v>38</v>
      </c>
      <c r="M23" s="21" t="s">
        <v>68</v>
      </c>
      <c r="N23" s="21"/>
      <c r="O23" s="21"/>
      <c r="P23" s="21"/>
      <c r="Q23" s="21"/>
      <c r="R23" s="21"/>
      <c r="S23" s="21" t="s">
        <v>25</v>
      </c>
      <c r="T23" s="21" t="s">
        <v>38</v>
      </c>
      <c r="U23" s="21"/>
      <c r="V23" s="21"/>
      <c r="W23" s="21" t="s">
        <v>109</v>
      </c>
      <c r="X23" s="21" t="s">
        <v>109</v>
      </c>
      <c r="Y23" s="21"/>
      <c r="Z23" s="21"/>
      <c r="AA23" s="21"/>
      <c r="AB23" s="43"/>
      <c r="AC23" s="43"/>
      <c r="AD23" s="43"/>
      <c r="AE23" s="43"/>
      <c r="AF23" s="21"/>
      <c r="AG23" s="21"/>
      <c r="AH23" s="21"/>
      <c r="AI23" s="21"/>
      <c r="AJ23" s="21"/>
      <c r="AK23" s="43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</row>
    <row r="24" spans="1:111" x14ac:dyDescent="0.25">
      <c r="B24" s="10" t="s">
        <v>40</v>
      </c>
      <c r="C24" s="22"/>
      <c r="D24" s="23"/>
      <c r="E24" s="23"/>
      <c r="F24" s="23"/>
      <c r="G24" s="23"/>
      <c r="H24" s="23"/>
      <c r="I24" s="23"/>
      <c r="J24" s="23"/>
      <c r="K24" s="12" t="s">
        <v>61</v>
      </c>
      <c r="L24" s="19" t="s">
        <v>34</v>
      </c>
      <c r="S24" s="19" t="str">
        <f t="shared" si="8"/>
        <v>non connu</v>
      </c>
      <c r="T24" s="19" t="s">
        <v>34</v>
      </c>
      <c r="W24" s="19" t="s">
        <v>110</v>
      </c>
      <c r="X24" s="19" t="s">
        <v>110</v>
      </c>
      <c r="AB24" s="20"/>
      <c r="AC24" s="20"/>
      <c r="AD24" s="20"/>
      <c r="AE24" s="20"/>
      <c r="AK24" s="20"/>
    </row>
    <row r="25" spans="1:111" x14ac:dyDescent="0.25">
      <c r="B25" s="10" t="s">
        <v>103</v>
      </c>
      <c r="C25" s="22"/>
      <c r="D25" s="23"/>
      <c r="E25" s="23"/>
      <c r="F25" s="23"/>
      <c r="G25" s="23"/>
      <c r="H25" s="23"/>
      <c r="I25" s="23"/>
      <c r="J25" s="23"/>
      <c r="K25" s="19" t="s">
        <v>104</v>
      </c>
      <c r="L25" s="19" t="s">
        <v>25</v>
      </c>
      <c r="M25" s="12" t="s">
        <v>61</v>
      </c>
      <c r="N25" s="19" t="s">
        <v>34</v>
      </c>
      <c r="S25" s="19" t="str">
        <f t="shared" si="8"/>
        <v xml:space="preserve">non  </v>
      </c>
      <c r="AB25" s="20"/>
      <c r="AC25" s="20"/>
      <c r="AD25" s="20"/>
      <c r="AE25" s="20"/>
      <c r="AK25" s="20"/>
    </row>
    <row r="26" spans="1:111" x14ac:dyDescent="0.25">
      <c r="C26" s="22"/>
      <c r="D26" s="23"/>
      <c r="E26" s="23"/>
      <c r="F26" s="23"/>
      <c r="G26" s="23"/>
      <c r="H26" s="23"/>
      <c r="I26" s="23"/>
      <c r="J26" s="23"/>
      <c r="AB26" s="20"/>
      <c r="AC26" s="20"/>
      <c r="AD26" s="20"/>
      <c r="AE26" s="20"/>
      <c r="AK26" s="20"/>
    </row>
    <row r="27" spans="1:111" s="30" customFormat="1" x14ac:dyDescent="0.25">
      <c r="A27" s="31" t="s">
        <v>15</v>
      </c>
      <c r="B27" s="32"/>
      <c r="C27" s="28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</row>
    <row r="28" spans="1:111" x14ac:dyDescent="0.25">
      <c r="B28" s="10" t="s">
        <v>32</v>
      </c>
      <c r="C28" s="22"/>
      <c r="D28" s="24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9" t="s">
        <v>97</v>
      </c>
      <c r="T28" s="19" t="s">
        <v>25</v>
      </c>
      <c r="U28" s="19" t="s">
        <v>63</v>
      </c>
      <c r="X28" s="19" t="s">
        <v>118</v>
      </c>
      <c r="AB28" s="20"/>
      <c r="AC28" s="20"/>
      <c r="AD28" s="20"/>
      <c r="AE28" s="20"/>
      <c r="AK28" s="20"/>
    </row>
    <row r="29" spans="1:111" x14ac:dyDescent="0.25">
      <c r="B29" s="10" t="s">
        <v>64</v>
      </c>
      <c r="C29" s="22"/>
      <c r="D29" s="24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U29" s="19" t="s">
        <v>25</v>
      </c>
      <c r="AB29" s="20"/>
      <c r="AC29" s="20"/>
      <c r="AD29" s="20"/>
      <c r="AE29" s="20"/>
      <c r="AK29" s="20"/>
    </row>
    <row r="30" spans="1:111" x14ac:dyDescent="0.25">
      <c r="B30" s="10" t="s">
        <v>47</v>
      </c>
      <c r="C30" s="22"/>
      <c r="D30" s="24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T30" s="19" t="s">
        <v>48</v>
      </c>
      <c r="U30" s="19" t="s">
        <v>48</v>
      </c>
      <c r="AB30" s="20"/>
      <c r="AC30" s="20"/>
      <c r="AD30" s="20"/>
      <c r="AE30" s="20"/>
      <c r="AK30" s="20"/>
    </row>
    <row r="31" spans="1:111" ht="30" x14ac:dyDescent="0.25">
      <c r="B31" s="10" t="s">
        <v>65</v>
      </c>
      <c r="C31" s="22"/>
      <c r="D31" s="24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19">
        <v>2</v>
      </c>
      <c r="T31" s="36" t="s">
        <v>61</v>
      </c>
      <c r="U31" s="19" t="s">
        <v>48</v>
      </c>
      <c r="AB31" s="20"/>
      <c r="AC31" s="20"/>
      <c r="AD31" s="20"/>
      <c r="AE31" s="20"/>
      <c r="AK31" s="20"/>
    </row>
    <row r="32" spans="1:111" x14ac:dyDescent="0.25">
      <c r="B32" s="10" t="s">
        <v>33</v>
      </c>
      <c r="C32" s="22"/>
      <c r="D32" s="24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19">
        <v>2</v>
      </c>
      <c r="T32" s="19">
        <v>6</v>
      </c>
      <c r="U32" s="36" t="s">
        <v>61</v>
      </c>
      <c r="AB32" s="20"/>
      <c r="AC32" s="20"/>
      <c r="AD32" s="20"/>
      <c r="AE32" s="20"/>
      <c r="AK32" s="20"/>
    </row>
    <row r="33" spans="1:111" x14ac:dyDescent="0.25">
      <c r="B33" s="10" t="s">
        <v>16</v>
      </c>
      <c r="C33" s="22"/>
      <c r="D33" s="24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19" t="s">
        <v>98</v>
      </c>
      <c r="T33" s="19" t="s">
        <v>49</v>
      </c>
      <c r="V33" s="19" t="s">
        <v>74</v>
      </c>
      <c r="X33" s="19">
        <v>160</v>
      </c>
      <c r="AB33" s="20"/>
      <c r="AC33" s="20"/>
      <c r="AD33" s="20"/>
      <c r="AE33" s="20"/>
      <c r="AK33" s="20"/>
    </row>
    <row r="34" spans="1:111" x14ac:dyDescent="0.25">
      <c r="B34" s="10" t="s">
        <v>75</v>
      </c>
      <c r="C34" s="22"/>
      <c r="D34" s="24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19" t="s">
        <v>25</v>
      </c>
      <c r="V34" s="19" t="s">
        <v>76</v>
      </c>
      <c r="X34" s="19">
        <v>40</v>
      </c>
      <c r="AB34" s="20"/>
      <c r="AC34" s="20"/>
      <c r="AD34" s="20"/>
      <c r="AE34" s="20"/>
      <c r="AK34" s="20"/>
    </row>
    <row r="35" spans="1:111" x14ac:dyDescent="0.25">
      <c r="B35" s="10" t="s">
        <v>17</v>
      </c>
      <c r="C35" s="22"/>
      <c r="D35" s="24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19" t="s">
        <v>100</v>
      </c>
      <c r="T35" s="19" t="s">
        <v>34</v>
      </c>
      <c r="U35" s="19" t="s">
        <v>34</v>
      </c>
      <c r="V35" s="19" t="s">
        <v>72</v>
      </c>
      <c r="AB35" s="20"/>
      <c r="AC35" s="20"/>
      <c r="AD35" s="20"/>
      <c r="AE35" s="20"/>
      <c r="AK35" s="20"/>
    </row>
    <row r="36" spans="1:111" ht="75" x14ac:dyDescent="0.25">
      <c r="B36" s="10" t="s">
        <v>71</v>
      </c>
      <c r="C36" s="22"/>
      <c r="D36" s="24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1" t="s">
        <v>99</v>
      </c>
      <c r="U36" s="21" t="s">
        <v>73</v>
      </c>
      <c r="V36" s="21" t="s">
        <v>79</v>
      </c>
      <c r="AB36" s="20"/>
      <c r="AC36" s="20"/>
      <c r="AD36" s="20"/>
      <c r="AE36" s="20"/>
      <c r="AK36" s="20"/>
    </row>
    <row r="37" spans="1:111" x14ac:dyDescent="0.25">
      <c r="B37" s="10" t="s">
        <v>67</v>
      </c>
      <c r="C37" s="22"/>
      <c r="D37" s="24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19" t="s">
        <v>34</v>
      </c>
      <c r="U37" s="19">
        <v>10000</v>
      </c>
      <c r="AB37" s="20"/>
      <c r="AC37" s="20"/>
      <c r="AD37" s="20"/>
      <c r="AE37" s="20"/>
      <c r="AK37" s="20"/>
    </row>
    <row r="38" spans="1:111" ht="45" x14ac:dyDescent="0.25">
      <c r="B38" s="10" t="s">
        <v>77</v>
      </c>
      <c r="C38" s="22"/>
      <c r="D38" s="24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1"/>
      <c r="U38" s="3"/>
      <c r="V38" s="21" t="s">
        <v>78</v>
      </c>
      <c r="Y38" s="19" t="s">
        <v>122</v>
      </c>
      <c r="AB38" s="20"/>
      <c r="AC38" s="20"/>
      <c r="AD38" s="20"/>
      <c r="AE38" s="20"/>
      <c r="AK38" s="20"/>
    </row>
    <row r="39" spans="1:111" x14ac:dyDescent="0.25">
      <c r="B39" s="10" t="s">
        <v>35</v>
      </c>
      <c r="C39" s="22"/>
      <c r="D39" s="24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T39" s="19" t="s">
        <v>25</v>
      </c>
      <c r="X39" s="19" t="s">
        <v>119</v>
      </c>
      <c r="Y39" s="19" t="s">
        <v>25</v>
      </c>
      <c r="AB39" s="20"/>
      <c r="AC39" s="20"/>
      <c r="AD39" s="20"/>
      <c r="AE39" s="20"/>
      <c r="AK39" s="20"/>
    </row>
    <row r="40" spans="1:111" x14ac:dyDescent="0.25">
      <c r="C40" s="22"/>
      <c r="D40" s="24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AB40" s="20"/>
      <c r="AC40" s="20"/>
      <c r="AD40" s="20"/>
      <c r="AE40" s="20"/>
      <c r="AK40" s="20"/>
    </row>
    <row r="41" spans="1:111" s="30" customFormat="1" x14ac:dyDescent="0.25">
      <c r="A41" s="55" t="s">
        <v>83</v>
      </c>
      <c r="B41" s="56"/>
      <c r="C41" s="28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</row>
    <row r="42" spans="1:111" s="25" customFormat="1" x14ac:dyDescent="0.25">
      <c r="A42" s="33"/>
      <c r="B42" s="34" t="s">
        <v>12</v>
      </c>
      <c r="C42" s="35">
        <v>29.9</v>
      </c>
      <c r="D42" s="25">
        <v>34.99</v>
      </c>
      <c r="E42" s="25">
        <v>29.99</v>
      </c>
      <c r="F42" s="27"/>
      <c r="K42" s="25">
        <v>32.9</v>
      </c>
      <c r="L42" s="25">
        <v>34.99</v>
      </c>
      <c r="M42" s="25">
        <v>34.99</v>
      </c>
      <c r="N42" s="27"/>
      <c r="S42" s="25">
        <v>42.9</v>
      </c>
      <c r="T42" s="25">
        <v>35.99</v>
      </c>
      <c r="U42" s="25">
        <v>42.99</v>
      </c>
      <c r="V42" s="25">
        <v>24.9</v>
      </c>
      <c r="X42" s="25">
        <v>37.99</v>
      </c>
      <c r="Y42" s="25">
        <v>37.97</v>
      </c>
      <c r="AB42" s="26"/>
      <c r="AC42" s="26"/>
      <c r="AD42" s="26"/>
      <c r="AE42" s="26"/>
      <c r="AK42" s="26"/>
    </row>
    <row r="43" spans="1:111" s="25" customFormat="1" x14ac:dyDescent="0.25">
      <c r="A43" s="33"/>
      <c r="B43" s="34" t="s">
        <v>41</v>
      </c>
      <c r="C43" s="35">
        <v>0</v>
      </c>
      <c r="D43" s="25">
        <v>3</v>
      </c>
      <c r="E43" s="25">
        <v>4</v>
      </c>
      <c r="F43" s="27"/>
      <c r="K43" s="25">
        <v>0</v>
      </c>
      <c r="L43" s="25">
        <v>3</v>
      </c>
      <c r="M43" s="25">
        <v>4</v>
      </c>
      <c r="N43" s="27"/>
      <c r="S43" s="25">
        <v>0</v>
      </c>
      <c r="T43" s="25">
        <v>3</v>
      </c>
      <c r="U43" s="25">
        <v>4</v>
      </c>
      <c r="V43" s="25">
        <v>5</v>
      </c>
      <c r="X43" s="25">
        <v>3</v>
      </c>
      <c r="AB43" s="26"/>
      <c r="AC43" s="26"/>
      <c r="AD43" s="26"/>
      <c r="AE43" s="26"/>
      <c r="AK43" s="26"/>
    </row>
    <row r="44" spans="1:111" s="25" customFormat="1" x14ac:dyDescent="0.25">
      <c r="A44" s="33"/>
      <c r="B44" s="34" t="s">
        <v>42</v>
      </c>
      <c r="C44" s="40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5">
        <v>0</v>
      </c>
      <c r="T44" s="25">
        <v>4</v>
      </c>
      <c r="U44" s="36" t="s">
        <v>61</v>
      </c>
      <c r="AB44" s="26"/>
      <c r="AC44" s="26"/>
      <c r="AD44" s="26"/>
      <c r="AE44" s="26"/>
      <c r="AK44" s="26"/>
    </row>
    <row r="45" spans="1:111" s="25" customFormat="1" x14ac:dyDescent="0.25">
      <c r="A45" s="33"/>
      <c r="B45" s="34" t="s">
        <v>13</v>
      </c>
      <c r="C45" s="40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5">
        <v>6</v>
      </c>
      <c r="U45" s="36" t="s">
        <v>61</v>
      </c>
      <c r="AB45" s="26"/>
      <c r="AC45" s="26"/>
      <c r="AD45" s="26"/>
      <c r="AE45" s="26"/>
      <c r="AK45" s="26"/>
    </row>
    <row r="46" spans="1:111" s="25" customFormat="1" x14ac:dyDescent="0.25">
      <c r="A46" s="33"/>
      <c r="B46" s="34" t="s">
        <v>94</v>
      </c>
      <c r="C46" s="40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5">
        <v>7</v>
      </c>
      <c r="V46" s="57">
        <v>10</v>
      </c>
      <c r="AB46" s="26"/>
      <c r="AC46" s="26"/>
      <c r="AD46" s="26"/>
      <c r="AE46" s="26"/>
      <c r="AK46" s="26"/>
    </row>
    <row r="47" spans="1:111" s="25" customFormat="1" ht="30" x14ac:dyDescent="0.25">
      <c r="A47" s="33"/>
      <c r="B47" s="34" t="s">
        <v>21</v>
      </c>
      <c r="C47" s="27"/>
      <c r="D47" s="27"/>
      <c r="E47" s="27"/>
      <c r="F47" s="27"/>
      <c r="G47" s="27"/>
      <c r="H47" s="27"/>
      <c r="I47" s="27"/>
      <c r="K47" s="25">
        <v>6</v>
      </c>
      <c r="L47" s="25">
        <f>9</f>
        <v>9</v>
      </c>
      <c r="M47" s="57">
        <v>7</v>
      </c>
      <c r="N47" s="27"/>
      <c r="T47" s="25">
        <f>9</f>
        <v>9</v>
      </c>
      <c r="U47" s="57">
        <v>7</v>
      </c>
      <c r="V47" s="58"/>
      <c r="AB47" s="26"/>
      <c r="AC47" s="26"/>
      <c r="AD47" s="26"/>
      <c r="AE47" s="26"/>
      <c r="AK47" s="26"/>
    </row>
    <row r="48" spans="1:111" s="25" customFormat="1" ht="30" x14ac:dyDescent="0.25">
      <c r="A48" s="33"/>
      <c r="B48" s="34" t="s">
        <v>20</v>
      </c>
      <c r="C48" s="27"/>
      <c r="D48" s="27"/>
      <c r="E48" s="27"/>
      <c r="F48" s="27"/>
      <c r="G48" s="27"/>
      <c r="H48" s="27"/>
      <c r="I48" s="27"/>
      <c r="L48" s="25">
        <f>3</f>
        <v>3</v>
      </c>
      <c r="M48" s="59"/>
      <c r="N48" s="27"/>
      <c r="T48" s="25">
        <f>3</f>
        <v>3</v>
      </c>
      <c r="U48" s="59"/>
      <c r="V48" s="59"/>
      <c r="AB48" s="26"/>
      <c r="AC48" s="26"/>
      <c r="AD48" s="26"/>
      <c r="AE48" s="26"/>
      <c r="AK48" s="26"/>
    </row>
    <row r="49" spans="1:111" s="25" customFormat="1" ht="30" x14ac:dyDescent="0.25">
      <c r="A49" s="33"/>
      <c r="B49" s="34" t="s">
        <v>105</v>
      </c>
      <c r="C49" s="27"/>
      <c r="D49" s="27"/>
      <c r="E49" s="27"/>
      <c r="F49" s="27"/>
      <c r="G49" s="27"/>
      <c r="H49" s="27"/>
      <c r="I49" s="27"/>
      <c r="K49" s="27"/>
      <c r="L49" s="25">
        <v>2</v>
      </c>
      <c r="M49" s="47"/>
      <c r="N49" s="27"/>
      <c r="U49" s="47"/>
      <c r="V49" s="47"/>
      <c r="AB49" s="26"/>
      <c r="AC49" s="26"/>
      <c r="AD49" s="26"/>
      <c r="AE49" s="26"/>
      <c r="AK49" s="26"/>
    </row>
    <row r="50" spans="1:111" s="25" customFormat="1" x14ac:dyDescent="0.25">
      <c r="A50" s="33"/>
      <c r="B50" s="34" t="s">
        <v>95</v>
      </c>
      <c r="C50" s="27"/>
      <c r="D50" s="27"/>
      <c r="E50" s="27"/>
      <c r="F50" s="27"/>
      <c r="G50" s="27"/>
      <c r="H50" s="27"/>
      <c r="I50" s="27"/>
      <c r="N50" s="27"/>
      <c r="S50" s="25">
        <v>32</v>
      </c>
      <c r="U50" s="25">
        <v>8</v>
      </c>
      <c r="V50" s="25">
        <v>10</v>
      </c>
      <c r="AB50" s="26"/>
      <c r="AC50" s="26"/>
      <c r="AD50" s="26"/>
      <c r="AE50" s="26"/>
      <c r="AK50" s="26"/>
    </row>
    <row r="51" spans="1:111" s="25" customFormat="1" x14ac:dyDescent="0.25">
      <c r="A51" s="33"/>
      <c r="B51" s="34" t="s">
        <v>18</v>
      </c>
      <c r="C51" s="27"/>
      <c r="D51" s="27"/>
      <c r="E51" s="27"/>
      <c r="F51" s="27"/>
      <c r="G51" s="27"/>
      <c r="H51" s="27"/>
      <c r="I51" s="27"/>
      <c r="N51" s="27"/>
      <c r="AB51" s="26"/>
      <c r="AC51" s="26"/>
      <c r="AD51" s="26"/>
      <c r="AE51" s="26"/>
      <c r="AK51" s="26"/>
    </row>
    <row r="52" spans="1:111" s="25" customFormat="1" x14ac:dyDescent="0.25">
      <c r="A52" s="33"/>
      <c r="B52" s="34"/>
      <c r="C52" s="35"/>
      <c r="AB52" s="26"/>
      <c r="AC52" s="26"/>
      <c r="AD52" s="26"/>
      <c r="AE52" s="26"/>
      <c r="AK52" s="26"/>
    </row>
    <row r="53" spans="1:111" s="25" customFormat="1" x14ac:dyDescent="0.25">
      <c r="A53" s="33"/>
      <c r="B53" s="34"/>
      <c r="C53" s="35"/>
      <c r="AB53" s="26"/>
      <c r="AC53" s="26"/>
      <c r="AD53" s="26"/>
      <c r="AE53" s="26"/>
      <c r="AK53" s="26"/>
    </row>
    <row r="54" spans="1:111" s="30" customFormat="1" x14ac:dyDescent="0.25">
      <c r="A54" s="55" t="s">
        <v>89</v>
      </c>
      <c r="B54" s="56"/>
      <c r="C54" s="28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</row>
    <row r="55" spans="1:111" s="25" customFormat="1" ht="30" x14ac:dyDescent="0.25">
      <c r="A55" s="33"/>
      <c r="B55" s="34" t="s">
        <v>120</v>
      </c>
      <c r="C55" s="53">
        <v>-10</v>
      </c>
      <c r="K55" s="53">
        <f>-(3*6+10)</f>
        <v>-28</v>
      </c>
      <c r="S55" s="25">
        <v>50</v>
      </c>
      <c r="T55" s="25">
        <v>50</v>
      </c>
      <c r="U55" s="25">
        <v>50</v>
      </c>
      <c r="V55" s="25">
        <v>50</v>
      </c>
      <c r="X55" s="25">
        <v>50</v>
      </c>
      <c r="Y55" s="25">
        <v>50</v>
      </c>
      <c r="AB55" s="26"/>
      <c r="AC55" s="26"/>
      <c r="AD55" s="26"/>
      <c r="AE55" s="26"/>
      <c r="AK55" s="26"/>
    </row>
    <row r="56" spans="1:111" s="25" customFormat="1" x14ac:dyDescent="0.25">
      <c r="A56" s="33"/>
      <c r="B56" s="34" t="s">
        <v>102</v>
      </c>
      <c r="C56" s="53">
        <v>-10</v>
      </c>
      <c r="K56" s="53">
        <f>-(3*6+10)</f>
        <v>-28</v>
      </c>
      <c r="S56" s="25">
        <f>-6*4</f>
        <v>-24</v>
      </c>
      <c r="AB56" s="26"/>
      <c r="AC56" s="26"/>
      <c r="AD56" s="26"/>
      <c r="AE56" s="26"/>
      <c r="AK56" s="26"/>
    </row>
    <row r="57" spans="1:111" s="51" customFormat="1" x14ac:dyDescent="0.25">
      <c r="A57" s="52"/>
      <c r="B57" s="50" t="s">
        <v>101</v>
      </c>
      <c r="C57" s="27"/>
      <c r="D57" s="27"/>
      <c r="E57" s="27"/>
      <c r="F57" s="27"/>
      <c r="G57" s="27"/>
      <c r="H57" s="27"/>
      <c r="I57" s="27"/>
      <c r="K57" s="53">
        <v>30</v>
      </c>
      <c r="S57" s="53">
        <v>30</v>
      </c>
      <c r="AB57" s="26"/>
      <c r="AC57" s="26"/>
      <c r="AD57" s="26"/>
      <c r="AE57" s="26"/>
    </row>
    <row r="58" spans="1:111" s="25" customFormat="1" x14ac:dyDescent="0.25">
      <c r="A58" s="33"/>
      <c r="B58" s="34" t="s">
        <v>90</v>
      </c>
      <c r="C58" s="35">
        <v>100</v>
      </c>
      <c r="K58" s="35">
        <v>100</v>
      </c>
      <c r="S58" s="35">
        <v>100</v>
      </c>
      <c r="AB58" s="26"/>
      <c r="AC58" s="26"/>
      <c r="AD58" s="26"/>
      <c r="AE58" s="26"/>
    </row>
    <row r="59" spans="1:111" s="25" customFormat="1" x14ac:dyDescent="0.25">
      <c r="A59" s="33"/>
      <c r="B59" s="34" t="s">
        <v>87</v>
      </c>
      <c r="C59" s="35">
        <v>23</v>
      </c>
      <c r="D59" s="25">
        <v>60</v>
      </c>
      <c r="E59" s="12" t="s">
        <v>61</v>
      </c>
      <c r="F59" s="25">
        <v>59</v>
      </c>
      <c r="K59" s="35">
        <v>23</v>
      </c>
      <c r="L59" s="25">
        <v>60</v>
      </c>
      <c r="M59" s="12" t="s">
        <v>61</v>
      </c>
      <c r="N59" s="25">
        <v>59</v>
      </c>
      <c r="S59" s="35">
        <v>23</v>
      </c>
      <c r="T59" s="25">
        <v>60</v>
      </c>
      <c r="U59" s="12" t="s">
        <v>61</v>
      </c>
      <c r="V59" s="25">
        <v>59</v>
      </c>
      <c r="X59" s="25">
        <v>50</v>
      </c>
      <c r="Y59" s="25">
        <v>49</v>
      </c>
      <c r="AB59" s="26"/>
      <c r="AC59" s="26"/>
      <c r="AD59" s="26"/>
      <c r="AE59" s="26"/>
    </row>
    <row r="60" spans="1:111" s="25" customFormat="1" x14ac:dyDescent="0.25">
      <c r="A60" s="33"/>
      <c r="B60" s="34"/>
      <c r="C60" s="35"/>
      <c r="AB60" s="26"/>
      <c r="AC60" s="26"/>
      <c r="AD60" s="26"/>
      <c r="AE60" s="26"/>
    </row>
    <row r="61" spans="1:111" s="39" customFormat="1" ht="30" x14ac:dyDescent="0.25">
      <c r="A61" s="33"/>
      <c r="B61" s="37" t="s">
        <v>106</v>
      </c>
      <c r="C61" s="38">
        <f>12*(C42+C43)+C56</f>
        <v>348.79999999999995</v>
      </c>
      <c r="D61" s="38">
        <f t="shared" ref="D61:E61" si="9">12*(D42+D43)+D56</f>
        <v>455.88</v>
      </c>
      <c r="E61" s="38">
        <f t="shared" si="9"/>
        <v>407.87999999999994</v>
      </c>
      <c r="F61" s="27"/>
      <c r="K61" s="39">
        <f>12*(K42+K43+K47)+K56+K57</f>
        <v>468.79999999999995</v>
      </c>
      <c r="L61" s="39">
        <f t="shared" ref="L61:M61" si="10">12*(L42+L43+L47)+L56+L57</f>
        <v>563.88</v>
      </c>
      <c r="M61" s="39">
        <f t="shared" si="10"/>
        <v>551.88</v>
      </c>
      <c r="N61" s="27"/>
      <c r="S61" s="39">
        <f>12*(S42+S43+S44+S45)+S55+S56+S57</f>
        <v>642.79999999999995</v>
      </c>
      <c r="T61" s="39">
        <f>12*(T42+T43+T44+T45+T47)+T55+T56+T57</f>
        <v>673.88</v>
      </c>
      <c r="U61" s="39">
        <f>12*(U42+U43+U47)+U55+U56+U57</f>
        <v>697.88</v>
      </c>
      <c r="V61" s="39">
        <f>12*(V42+V43+V44+V45+V46)+V55+V56+V57</f>
        <v>528.79999999999995</v>
      </c>
      <c r="X61" s="39">
        <f>12*(X42+X43+X44+X45+X46)+X55+X56+X57</f>
        <v>541.88</v>
      </c>
      <c r="Y61" s="39">
        <f>12*(Y42+Y43+Y44+Y45+Y46)+Y55+Y56+Y57</f>
        <v>505.64</v>
      </c>
      <c r="AB61" s="26"/>
      <c r="AC61" s="26"/>
      <c r="AD61" s="26"/>
      <c r="AE61" s="26"/>
    </row>
    <row r="62" spans="1:111" s="39" customFormat="1" ht="30" x14ac:dyDescent="0.25">
      <c r="A62" s="33"/>
      <c r="B62" s="37" t="s">
        <v>107</v>
      </c>
      <c r="C62" s="38">
        <f>12*(C42+C43)</f>
        <v>358.79999999999995</v>
      </c>
      <c r="D62" s="38">
        <f t="shared" ref="D62:E62" si="11">12*(D42+D43)</f>
        <v>455.88</v>
      </c>
      <c r="E62" s="38">
        <f t="shared" si="11"/>
        <v>407.87999999999994</v>
      </c>
      <c r="F62" s="27"/>
      <c r="K62" s="39">
        <f>12*SUM(K42:K53)</f>
        <v>466.79999999999995</v>
      </c>
      <c r="L62" s="39">
        <f t="shared" ref="L62:M62" si="12">12*SUM(L42:L53)</f>
        <v>623.88</v>
      </c>
      <c r="M62" s="39">
        <f t="shared" si="12"/>
        <v>551.88</v>
      </c>
      <c r="N62" s="27"/>
      <c r="S62" s="39">
        <f>12*(S42+S43+S44+S45)</f>
        <v>586.79999999999995</v>
      </c>
      <c r="T62" s="39">
        <f t="shared" ref="T62" si="13">12*(T42+T43+T44+T45)</f>
        <v>515.88</v>
      </c>
      <c r="U62" s="39">
        <f>12*(U42+U43+U47)</f>
        <v>647.88</v>
      </c>
      <c r="V62" s="39">
        <f>12*(V42+V43+V44+V45+V46)</f>
        <v>478.79999999999995</v>
      </c>
      <c r="X62" s="39">
        <f>12*(X42+X43+X44+X45+X46)</f>
        <v>491.88</v>
      </c>
      <c r="Y62" s="39">
        <f>12*(Y42+Y43+Y44+Y45+Y46)</f>
        <v>455.64</v>
      </c>
      <c r="AB62" s="26"/>
      <c r="AC62" s="26"/>
      <c r="AD62" s="26"/>
      <c r="AE62" s="26"/>
    </row>
    <row r="63" spans="1:111" s="39" customFormat="1" x14ac:dyDescent="0.25">
      <c r="A63" s="33"/>
      <c r="B63" s="37"/>
      <c r="C63" s="38"/>
      <c r="AB63" s="26"/>
      <c r="AC63" s="26"/>
      <c r="AD63" s="26"/>
      <c r="AE63" s="26"/>
    </row>
  </sheetData>
  <mergeCells count="10">
    <mergeCell ref="A54:B54"/>
    <mergeCell ref="V46:V48"/>
    <mergeCell ref="M47:M48"/>
    <mergeCell ref="U47:U48"/>
    <mergeCell ref="A41:B41"/>
    <mergeCell ref="AJ1:AQ1"/>
    <mergeCell ref="C1:J1"/>
    <mergeCell ref="K1:R1"/>
    <mergeCell ref="AB1:AI1"/>
    <mergeCell ref="S1:AA1"/>
  </mergeCells>
  <pageMargins left="0.25" right="0.25" top="0.75" bottom="0.75" header="0.3" footer="0.3"/>
  <pageSetup paperSize="8" scale="5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4" sqref="C4"/>
    </sheetView>
  </sheetViews>
  <sheetFormatPr baseColWidth="10" defaultRowHeight="15" x14ac:dyDescent="0.25"/>
  <cols>
    <col min="8" max="8" width="19" customWidth="1"/>
  </cols>
  <sheetData>
    <row r="1" spans="1:8" x14ac:dyDescent="0.25">
      <c r="A1" t="s">
        <v>52</v>
      </c>
      <c r="H1" t="s">
        <v>60</v>
      </c>
    </row>
    <row r="2" spans="1:8" x14ac:dyDescent="0.25">
      <c r="B2" t="s">
        <v>54</v>
      </c>
    </row>
    <row r="3" spans="1:8" x14ac:dyDescent="0.25">
      <c r="C3" t="s">
        <v>55</v>
      </c>
      <c r="H3" t="s">
        <v>56</v>
      </c>
    </row>
    <row r="8" spans="1:8" x14ac:dyDescent="0.25">
      <c r="B8" t="s">
        <v>53</v>
      </c>
    </row>
    <row r="9" spans="1:8" x14ac:dyDescent="0.25">
      <c r="C9" t="s">
        <v>57</v>
      </c>
      <c r="H9" t="s">
        <v>58</v>
      </c>
    </row>
    <row r="10" spans="1:8" x14ac:dyDescent="0.25">
      <c r="H1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Comparatif</vt:lpstr>
      <vt:lpstr>Impact</vt:lpstr>
      <vt:lpstr>Comparatif!Zone_d_impression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CORINNE MAXIME</cp:lastModifiedBy>
  <cp:lastPrinted>2016-03-01T13:29:16Z</cp:lastPrinted>
  <dcterms:created xsi:type="dcterms:W3CDTF">2016-01-22T12:26:47Z</dcterms:created>
  <dcterms:modified xsi:type="dcterms:W3CDTF">2016-04-03T06:55:49Z</dcterms:modified>
</cp:coreProperties>
</file>