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ynology\Documents\Excel\Télécoms\"/>
    </mc:Choice>
  </mc:AlternateContent>
  <xr:revisionPtr revIDLastSave="0" documentId="13_ncr:1_{BDE1E2B7-6611-4222-8C70-92715A579E01}" xr6:coauthVersionLast="45" xr6:coauthVersionMax="45" xr10:uidLastSave="{00000000-0000-0000-0000-000000000000}"/>
  <bookViews>
    <workbookView xWindow="-110" yWindow="-110" windowWidth="38620" windowHeight="21220" xr2:uid="{D5D98A34-FBBB-4149-BB4D-B2CFF34D7B50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E23" i="1" l="1"/>
  <c r="E64" i="2" s="1"/>
  <c r="AE22" i="1" l="1"/>
  <c r="E63" i="2" s="1"/>
  <c r="D64" i="2" s="1"/>
  <c r="E59" i="2" l="1"/>
  <c r="D59" i="2"/>
  <c r="D58" i="2"/>
  <c r="D57" i="2"/>
  <c r="D56" i="2"/>
  <c r="D55" i="2"/>
  <c r="D54" i="2"/>
  <c r="D53" i="2"/>
  <c r="D52" i="2"/>
  <c r="D51" i="2"/>
  <c r="D50" i="2"/>
  <c r="D49" i="2"/>
  <c r="D48" i="2"/>
  <c r="AE21" i="1" l="1"/>
  <c r="E62" i="2" s="1"/>
  <c r="D63" i="2" s="1"/>
  <c r="AE20" i="1" l="1"/>
  <c r="E61" i="2" s="1"/>
  <c r="D62" i="2" s="1"/>
  <c r="U19" i="1"/>
  <c r="I19" i="1"/>
  <c r="AE19" i="1" l="1"/>
  <c r="E60" i="2" s="1"/>
  <c r="D60" i="2" l="1"/>
  <c r="D61" i="2"/>
  <c r="AE18" i="1" l="1"/>
  <c r="AE4" i="1"/>
  <c r="F45" i="2" s="1"/>
  <c r="AE14" i="1"/>
  <c r="AF23" i="1" l="1"/>
  <c r="AF22" i="1"/>
  <c r="AF21" i="1"/>
  <c r="AF19" i="1"/>
  <c r="AF20" i="1"/>
  <c r="AF14" i="1"/>
  <c r="AF18" i="1"/>
  <c r="AE17" i="1" l="1"/>
  <c r="AF17" i="1" s="1"/>
  <c r="O15" i="1"/>
  <c r="AE16" i="1" l="1"/>
  <c r="AF16" i="1" s="1"/>
  <c r="AC7" i="1"/>
  <c r="AC8" i="1"/>
  <c r="AC9" i="1"/>
  <c r="AC10" i="1"/>
  <c r="AC11" i="1"/>
  <c r="AC6" i="1"/>
  <c r="Y7" i="1"/>
  <c r="Y8" i="1"/>
  <c r="Y9" i="1"/>
  <c r="Y10" i="1"/>
  <c r="Y11" i="1"/>
  <c r="Y6" i="1"/>
  <c r="E7" i="1"/>
  <c r="E8" i="1"/>
  <c r="E9" i="1"/>
  <c r="E10" i="1"/>
  <c r="E11" i="1"/>
  <c r="E6" i="1"/>
  <c r="AE7" i="1" l="1"/>
  <c r="AF7" i="1" s="1"/>
  <c r="AE15" i="1"/>
  <c r="AF15" i="1" s="1"/>
  <c r="AE10" i="1"/>
  <c r="AF10" i="1" s="1"/>
  <c r="AE6" i="1"/>
  <c r="AF6" i="1" s="1"/>
  <c r="AE13" i="1"/>
  <c r="AF13" i="1" s="1"/>
  <c r="AE12" i="1"/>
  <c r="AF12" i="1" s="1"/>
  <c r="AE9" i="1"/>
  <c r="AF9" i="1" s="1"/>
  <c r="AE8" i="1"/>
  <c r="AF8" i="1" s="1"/>
  <c r="AE11" i="1"/>
  <c r="AF11" i="1" s="1"/>
</calcChain>
</file>

<file path=xl/sharedStrings.xml><?xml version="1.0" encoding="utf-8"?>
<sst xmlns="http://schemas.openxmlformats.org/spreadsheetml/2006/main" count="85" uniqueCount="32">
  <si>
    <t>Antonne-et-Trigonant</t>
  </si>
  <si>
    <t>Bergerac</t>
  </si>
  <si>
    <t>Champcevinel</t>
  </si>
  <si>
    <t>Chancelade</t>
  </si>
  <si>
    <t>La Chapelle-Gonaguet</t>
  </si>
  <si>
    <r>
      <t>Château-l'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vêque</t>
    </r>
  </si>
  <si>
    <t>Coulounieix-Chamiers</t>
  </si>
  <si>
    <t>Coursac</t>
  </si>
  <si>
    <t>Escoire</t>
  </si>
  <si>
    <t>Marsac-sur-l'Isle</t>
  </si>
  <si>
    <t>Sanilhac</t>
  </si>
  <si>
    <t>Périgueux</t>
  </si>
  <si>
    <t>Razac-sur-l'Isle</t>
  </si>
  <si>
    <t>Trélissac</t>
  </si>
  <si>
    <t>éligibles</t>
  </si>
  <si>
    <t>%</t>
  </si>
  <si>
    <t>Communes</t>
  </si>
  <si>
    <t>Code INSEE</t>
  </si>
  <si>
    <t>Total</t>
  </si>
  <si>
    <t>Sources :</t>
  </si>
  <si>
    <t>Nombre de logements :</t>
  </si>
  <si>
    <t>ARCEP</t>
  </si>
  <si>
    <t>Pourcentages :</t>
  </si>
  <si>
    <t>zoneadsl.com</t>
  </si>
  <si>
    <t>Date</t>
  </si>
  <si>
    <t>Logements</t>
  </si>
  <si>
    <t>hiver</t>
  </si>
  <si>
    <t>printemps</t>
  </si>
  <si>
    <t>été</t>
  </si>
  <si>
    <t>automne</t>
  </si>
  <si>
    <t>par trimestre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</si>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</sst>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9">
    <xf numFmtId="0" fontId="0" fillId="0" borderId="0" xfId="0"/>
    <xf numFmtId="164" fontId="0" fillId="0" borderId="0" xfId="1" applyNumberFormat="1" applyFont="1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1" fontId="0" fillId="0" borderId="0" xfId="0" applyNumberFormat="1"/>
    <xf numFmtId="1" fontId="0" fillId="0" borderId="0" xfId="1" applyNumberFormat="1" applyFont="1"/>
    <xf numFmtId="0" fontId="0" fillId="0" borderId="0" xfId="1" applyNumberFormat="1" applyFont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0" fontId="0" fillId="0" borderId="0" xfId="0" applyNumberFormat="1"/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/>
    <xf numFmtId="164" fontId="0" fillId="0" borderId="0" xfId="1" applyNumberFormat="1" applyFont="1" applyBorder="1"/>
    <xf numFmtId="164" fontId="0" fillId="0" borderId="6" xfId="1" applyNumberFormat="1" applyFont="1" applyBorder="1"/>
    <xf numFmtId="0" fontId="0" fillId="0" borderId="6" xfId="0" applyBorder="1"/>
    <xf numFmtId="164" fontId="0" fillId="0" borderId="10" xfId="1" applyNumberFormat="1" applyFont="1" applyBorder="1"/>
    <xf numFmtId="164" fontId="0" fillId="0" borderId="11" xfId="1" applyNumberFormat="1" applyFont="1" applyBorder="1"/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2" fontId="0" fillId="0" borderId="0" xfId="0" applyNumberFormat="1" applyBorder="1"/>
    <xf numFmtId="2" fontId="3" fillId="0" borderId="0" xfId="0" applyNumberFormat="1" applyFont="1" applyBorder="1"/>
    <xf numFmtId="2" fontId="0" fillId="0" borderId="0" xfId="1" applyNumberFormat="1" applyFont="1" applyBorder="1"/>
    <xf numFmtId="0" fontId="3" fillId="0" borderId="21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2" fontId="3" fillId="0" borderId="22" xfId="0" applyNumberFormat="1" applyFont="1" applyBorder="1" applyAlignment="1">
      <alignment horizontal="center"/>
    </xf>
    <xf numFmtId="1" fontId="0" fillId="0" borderId="18" xfId="0" applyNumberFormat="1" applyBorder="1"/>
    <xf numFmtId="0" fontId="0" fillId="0" borderId="15" xfId="0" applyBorder="1"/>
    <xf numFmtId="1" fontId="0" fillId="0" borderId="18" xfId="1" applyNumberFormat="1" applyFont="1" applyBorder="1"/>
    <xf numFmtId="164" fontId="0" fillId="0" borderId="15" xfId="1" applyNumberFormat="1" applyFont="1" applyBorder="1"/>
    <xf numFmtId="1" fontId="0" fillId="0" borderId="23" xfId="1" applyNumberFormat="1" applyFont="1" applyBorder="1"/>
    <xf numFmtId="164" fontId="0" fillId="0" borderId="20" xfId="1" applyNumberFormat="1" applyFont="1" applyBorder="1"/>
    <xf numFmtId="1" fontId="0" fillId="2" borderId="18" xfId="0" applyNumberFormat="1" applyFill="1" applyBorder="1"/>
    <xf numFmtId="1" fontId="0" fillId="0" borderId="15" xfId="1" applyNumberFormat="1" applyFont="1" applyBorder="1"/>
    <xf numFmtId="1" fontId="0" fillId="2" borderId="18" xfId="1" applyNumberFormat="1" applyFont="1" applyFill="1" applyBorder="1"/>
    <xf numFmtId="0" fontId="0" fillId="0" borderId="2" xfId="0" applyBorder="1"/>
    <xf numFmtId="0" fontId="0" fillId="0" borderId="5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" fontId="0" fillId="0" borderId="5" xfId="0" applyNumberFormat="1" applyBorder="1"/>
    <xf numFmtId="1" fontId="0" fillId="2" borderId="5" xfId="0" applyNumberFormat="1" applyFill="1" applyBorder="1"/>
    <xf numFmtId="1" fontId="0" fillId="0" borderId="5" xfId="1" applyNumberFormat="1" applyFont="1" applyBorder="1"/>
    <xf numFmtId="0" fontId="0" fillId="0" borderId="5" xfId="0" applyBorder="1"/>
    <xf numFmtId="164" fontId="0" fillId="0" borderId="5" xfId="1" applyNumberFormat="1" applyFont="1" applyBorder="1"/>
    <xf numFmtId="164" fontId="0" fillId="0" borderId="9" xfId="1" applyNumberFormat="1" applyFont="1" applyBorder="1"/>
    <xf numFmtId="0" fontId="3" fillId="0" borderId="5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2" fontId="3" fillId="0" borderId="13" xfId="0" applyNumberFormat="1" applyFont="1" applyBorder="1" applyAlignment="1">
      <alignment horizontal="center"/>
    </xf>
    <xf numFmtId="2" fontId="3" fillId="0" borderId="12" xfId="0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Feuil1!$E$3</c:f>
              <c:strCache>
                <c:ptCount val="1"/>
                <c:pt idx="0">
                  <c:v>Bergerac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Feuil1!$B$6:$B$25</c:f>
              <c:numCache>
                <c:formatCode>0.00</c:formatCode>
                <c:ptCount val="20"/>
                <c:pt idx="0">
                  <c:v>2016.25</c:v>
                </c:pt>
                <c:pt idx="1">
                  <c:v>2016.5</c:v>
                </c:pt>
                <c:pt idx="2">
                  <c:v>2016.75</c:v>
                </c:pt>
                <c:pt idx="3">
                  <c:v>2017</c:v>
                </c:pt>
                <c:pt idx="4">
                  <c:v>2017.25</c:v>
                </c:pt>
                <c:pt idx="5">
                  <c:v>2017.5</c:v>
                </c:pt>
                <c:pt idx="6">
                  <c:v>2017.75</c:v>
                </c:pt>
                <c:pt idx="7">
                  <c:v>2018</c:v>
                </c:pt>
                <c:pt idx="8">
                  <c:v>2018.25</c:v>
                </c:pt>
                <c:pt idx="9">
                  <c:v>2018.5</c:v>
                </c:pt>
                <c:pt idx="10">
                  <c:v>2018.75</c:v>
                </c:pt>
                <c:pt idx="11">
                  <c:v>2019</c:v>
                </c:pt>
                <c:pt idx="12">
                  <c:v>2019.25</c:v>
                </c:pt>
                <c:pt idx="13">
                  <c:v>2019.5</c:v>
                </c:pt>
                <c:pt idx="14">
                  <c:v>2019.75</c:v>
                </c:pt>
                <c:pt idx="15">
                  <c:v>2020</c:v>
                </c:pt>
                <c:pt idx="16">
                  <c:v>2020.25</c:v>
                </c:pt>
                <c:pt idx="17">
                  <c:v>2020.5</c:v>
                </c:pt>
                <c:pt idx="18">
                  <c:v>2020.75</c:v>
                </c:pt>
                <c:pt idx="19">
                  <c:v>2021</c:v>
                </c:pt>
              </c:numCache>
            </c:numRef>
          </c:xVal>
          <c:yVal>
            <c:numRef>
              <c:f>Feuil1!$F$6:$F$25</c:f>
              <c:numCache>
                <c:formatCode>0.0%</c:formatCode>
                <c:ptCount val="20"/>
                <c:pt idx="0">
                  <c:v>0</c:v>
                </c:pt>
                <c:pt idx="1">
                  <c:v>2.4E-2</c:v>
                </c:pt>
                <c:pt idx="2">
                  <c:v>3.3000000000000002E-2</c:v>
                </c:pt>
                <c:pt idx="3">
                  <c:v>5.6000000000000001E-2</c:v>
                </c:pt>
                <c:pt idx="4">
                  <c:v>6.0999999999999999E-2</c:v>
                </c:pt>
                <c:pt idx="5">
                  <c:v>8.4000000000000005E-2</c:v>
                </c:pt>
                <c:pt idx="6">
                  <c:v>9.4E-2</c:v>
                </c:pt>
                <c:pt idx="7">
                  <c:v>0.126</c:v>
                </c:pt>
                <c:pt idx="8">
                  <c:v>0.13300000000000001</c:v>
                </c:pt>
                <c:pt idx="9">
                  <c:v>0.16200000000000001</c:v>
                </c:pt>
                <c:pt idx="10">
                  <c:v>0.17100000000000001</c:v>
                </c:pt>
                <c:pt idx="11">
                  <c:v>0.19900000000000001</c:v>
                </c:pt>
                <c:pt idx="12">
                  <c:v>0.22500000000000001</c:v>
                </c:pt>
                <c:pt idx="13">
                  <c:v>0.23300000000000001</c:v>
                </c:pt>
                <c:pt idx="14">
                  <c:v>0.24600000000000002</c:v>
                </c:pt>
                <c:pt idx="15">
                  <c:v>0.34300000000000003</c:v>
                </c:pt>
                <c:pt idx="16">
                  <c:v>0.39600000000000002</c:v>
                </c:pt>
                <c:pt idx="17">
                  <c:v>0.47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246-4250-B82A-9203D029373A}"/>
            </c:ext>
          </c:extLst>
        </c:ser>
        <c:ser>
          <c:idx val="1"/>
          <c:order val="1"/>
          <c:tx>
            <c:strRef>
              <c:f>Feuil1!$Y$3</c:f>
              <c:strCache>
                <c:ptCount val="1"/>
                <c:pt idx="0">
                  <c:v>Périgueux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Feuil1!$B$6:$B$25</c:f>
              <c:numCache>
                <c:formatCode>0.00</c:formatCode>
                <c:ptCount val="20"/>
                <c:pt idx="0">
                  <c:v>2016.25</c:v>
                </c:pt>
                <c:pt idx="1">
                  <c:v>2016.5</c:v>
                </c:pt>
                <c:pt idx="2">
                  <c:v>2016.75</c:v>
                </c:pt>
                <c:pt idx="3">
                  <c:v>2017</c:v>
                </c:pt>
                <c:pt idx="4">
                  <c:v>2017.25</c:v>
                </c:pt>
                <c:pt idx="5">
                  <c:v>2017.5</c:v>
                </c:pt>
                <c:pt idx="6">
                  <c:v>2017.75</c:v>
                </c:pt>
                <c:pt idx="7">
                  <c:v>2018</c:v>
                </c:pt>
                <c:pt idx="8">
                  <c:v>2018.25</c:v>
                </c:pt>
                <c:pt idx="9">
                  <c:v>2018.5</c:v>
                </c:pt>
                <c:pt idx="10">
                  <c:v>2018.75</c:v>
                </c:pt>
                <c:pt idx="11">
                  <c:v>2019</c:v>
                </c:pt>
                <c:pt idx="12">
                  <c:v>2019.25</c:v>
                </c:pt>
                <c:pt idx="13">
                  <c:v>2019.5</c:v>
                </c:pt>
                <c:pt idx="14">
                  <c:v>2019.75</c:v>
                </c:pt>
                <c:pt idx="15">
                  <c:v>2020</c:v>
                </c:pt>
                <c:pt idx="16">
                  <c:v>2020.25</c:v>
                </c:pt>
                <c:pt idx="17">
                  <c:v>2020.5</c:v>
                </c:pt>
                <c:pt idx="18">
                  <c:v>2020.75</c:v>
                </c:pt>
                <c:pt idx="19">
                  <c:v>2021</c:v>
                </c:pt>
              </c:numCache>
            </c:numRef>
          </c:xVal>
          <c:yVal>
            <c:numRef>
              <c:f>Feuil1!$Z$6:$Z$25</c:f>
              <c:numCache>
                <c:formatCode>0.0%</c:formatCode>
                <c:ptCount val="20"/>
                <c:pt idx="0">
                  <c:v>0</c:v>
                </c:pt>
                <c:pt idx="1">
                  <c:v>7.0000000000000001E-3</c:v>
                </c:pt>
                <c:pt idx="2">
                  <c:v>1.4E-2</c:v>
                </c:pt>
                <c:pt idx="3">
                  <c:v>0.03</c:v>
                </c:pt>
                <c:pt idx="4">
                  <c:v>4.2999999999999997E-2</c:v>
                </c:pt>
                <c:pt idx="5">
                  <c:v>6.5000000000000002E-2</c:v>
                </c:pt>
                <c:pt idx="6">
                  <c:v>6.8000000000000005E-2</c:v>
                </c:pt>
                <c:pt idx="7">
                  <c:v>9.2999999999999999E-2</c:v>
                </c:pt>
                <c:pt idx="8">
                  <c:v>0.114</c:v>
                </c:pt>
                <c:pt idx="9">
                  <c:v>0.16200000000000001</c:v>
                </c:pt>
                <c:pt idx="10">
                  <c:v>0.20199999999999999</c:v>
                </c:pt>
                <c:pt idx="11">
                  <c:v>0.247</c:v>
                </c:pt>
                <c:pt idx="12">
                  <c:v>0.27300000000000002</c:v>
                </c:pt>
                <c:pt idx="13">
                  <c:v>0.33200000000000002</c:v>
                </c:pt>
                <c:pt idx="14">
                  <c:v>0.38500000000000001</c:v>
                </c:pt>
                <c:pt idx="15">
                  <c:v>0.45800000000000002</c:v>
                </c:pt>
                <c:pt idx="16">
                  <c:v>0.52700000000000002</c:v>
                </c:pt>
                <c:pt idx="17">
                  <c:v>0.59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246-4250-B82A-9203D029373A}"/>
            </c:ext>
          </c:extLst>
        </c:ser>
        <c:ser>
          <c:idx val="2"/>
          <c:order val="2"/>
          <c:tx>
            <c:strRef>
              <c:f>Feuil1!$AC$3</c:f>
              <c:strCache>
                <c:ptCount val="1"/>
                <c:pt idx="0">
                  <c:v>Trélissac</c:v>
                </c:pt>
              </c:strCache>
            </c:strRef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Feuil1!$B$6:$B$25</c:f>
              <c:numCache>
                <c:formatCode>0.00</c:formatCode>
                <c:ptCount val="20"/>
                <c:pt idx="0">
                  <c:v>2016.25</c:v>
                </c:pt>
                <c:pt idx="1">
                  <c:v>2016.5</c:v>
                </c:pt>
                <c:pt idx="2">
                  <c:v>2016.75</c:v>
                </c:pt>
                <c:pt idx="3">
                  <c:v>2017</c:v>
                </c:pt>
                <c:pt idx="4">
                  <c:v>2017.25</c:v>
                </c:pt>
                <c:pt idx="5">
                  <c:v>2017.5</c:v>
                </c:pt>
                <c:pt idx="6">
                  <c:v>2017.75</c:v>
                </c:pt>
                <c:pt idx="7">
                  <c:v>2018</c:v>
                </c:pt>
                <c:pt idx="8">
                  <c:v>2018.25</c:v>
                </c:pt>
                <c:pt idx="9">
                  <c:v>2018.5</c:v>
                </c:pt>
                <c:pt idx="10">
                  <c:v>2018.75</c:v>
                </c:pt>
                <c:pt idx="11">
                  <c:v>2019</c:v>
                </c:pt>
                <c:pt idx="12">
                  <c:v>2019.25</c:v>
                </c:pt>
                <c:pt idx="13">
                  <c:v>2019.5</c:v>
                </c:pt>
                <c:pt idx="14">
                  <c:v>2019.75</c:v>
                </c:pt>
                <c:pt idx="15">
                  <c:v>2020</c:v>
                </c:pt>
                <c:pt idx="16">
                  <c:v>2020.25</c:v>
                </c:pt>
                <c:pt idx="17">
                  <c:v>2020.5</c:v>
                </c:pt>
                <c:pt idx="18">
                  <c:v>2020.75</c:v>
                </c:pt>
                <c:pt idx="19">
                  <c:v>2021</c:v>
                </c:pt>
              </c:numCache>
            </c:numRef>
          </c:xVal>
          <c:yVal>
            <c:numRef>
              <c:f>Feuil1!$AD$6:$AD$25</c:f>
              <c:numCache>
                <c:formatCode>0.0%</c:formatCode>
                <c:ptCount val="20"/>
                <c:pt idx="0">
                  <c:v>0</c:v>
                </c:pt>
                <c:pt idx="1">
                  <c:v>8.2000000000000003E-2</c:v>
                </c:pt>
                <c:pt idx="2">
                  <c:v>0.121</c:v>
                </c:pt>
                <c:pt idx="3">
                  <c:v>0.183</c:v>
                </c:pt>
                <c:pt idx="4">
                  <c:v>0.245</c:v>
                </c:pt>
                <c:pt idx="5">
                  <c:v>0.28199999999999997</c:v>
                </c:pt>
                <c:pt idx="6">
                  <c:v>0.3</c:v>
                </c:pt>
                <c:pt idx="7">
                  <c:v>0.48899999999999999</c:v>
                </c:pt>
                <c:pt idx="8">
                  <c:v>0.52229999999999999</c:v>
                </c:pt>
                <c:pt idx="9">
                  <c:v>0.53900000000000003</c:v>
                </c:pt>
                <c:pt idx="10">
                  <c:v>0.58099999999999996</c:v>
                </c:pt>
                <c:pt idx="11">
                  <c:v>0.58699999999999997</c:v>
                </c:pt>
                <c:pt idx="12">
                  <c:v>0.60099999999999998</c:v>
                </c:pt>
                <c:pt idx="13">
                  <c:v>0.61699999999999999</c:v>
                </c:pt>
                <c:pt idx="14">
                  <c:v>0.621</c:v>
                </c:pt>
                <c:pt idx="15">
                  <c:v>0.628</c:v>
                </c:pt>
                <c:pt idx="16">
                  <c:v>0.63800000000000001</c:v>
                </c:pt>
                <c:pt idx="17">
                  <c:v>0.65700000000000003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246-4250-B82A-9203D029373A}"/>
            </c:ext>
          </c:extLst>
        </c:ser>
        <c:ser>
          <c:idx val="3"/>
          <c:order val="3"/>
          <c:tx>
            <c:strRef>
              <c:f>Feuil1!$O$3</c:f>
              <c:strCache>
                <c:ptCount val="1"/>
                <c:pt idx="0">
                  <c:v>Coulounieix-Chamiers</c:v>
                </c:pt>
              </c:strCache>
            </c:strRef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Feuil1!$B$6:$B$25</c:f>
              <c:numCache>
                <c:formatCode>0.00</c:formatCode>
                <c:ptCount val="20"/>
                <c:pt idx="0">
                  <c:v>2016.25</c:v>
                </c:pt>
                <c:pt idx="1">
                  <c:v>2016.5</c:v>
                </c:pt>
                <c:pt idx="2">
                  <c:v>2016.75</c:v>
                </c:pt>
                <c:pt idx="3">
                  <c:v>2017</c:v>
                </c:pt>
                <c:pt idx="4">
                  <c:v>2017.25</c:v>
                </c:pt>
                <c:pt idx="5">
                  <c:v>2017.5</c:v>
                </c:pt>
                <c:pt idx="6">
                  <c:v>2017.75</c:v>
                </c:pt>
                <c:pt idx="7">
                  <c:v>2018</c:v>
                </c:pt>
                <c:pt idx="8">
                  <c:v>2018.25</c:v>
                </c:pt>
                <c:pt idx="9">
                  <c:v>2018.5</c:v>
                </c:pt>
                <c:pt idx="10">
                  <c:v>2018.75</c:v>
                </c:pt>
                <c:pt idx="11">
                  <c:v>2019</c:v>
                </c:pt>
                <c:pt idx="12">
                  <c:v>2019.25</c:v>
                </c:pt>
                <c:pt idx="13">
                  <c:v>2019.5</c:v>
                </c:pt>
                <c:pt idx="14">
                  <c:v>2019.75</c:v>
                </c:pt>
                <c:pt idx="15">
                  <c:v>2020</c:v>
                </c:pt>
                <c:pt idx="16">
                  <c:v>2020.25</c:v>
                </c:pt>
                <c:pt idx="17">
                  <c:v>2020.5</c:v>
                </c:pt>
                <c:pt idx="18">
                  <c:v>2020.75</c:v>
                </c:pt>
                <c:pt idx="19">
                  <c:v>2021</c:v>
                </c:pt>
              </c:numCache>
            </c:numRef>
          </c:xVal>
          <c:yVal>
            <c:numRef>
              <c:f>Feuil1!$P$6:$P$25</c:f>
              <c:numCache>
                <c:formatCode>General</c:formatCode>
                <c:ptCount val="20"/>
                <c:pt idx="9" formatCode="0.0%">
                  <c:v>0</c:v>
                </c:pt>
                <c:pt idx="10" formatCode="0.0%">
                  <c:v>3.2000000000000001E-2</c:v>
                </c:pt>
                <c:pt idx="11" formatCode="0.0%">
                  <c:v>0.193</c:v>
                </c:pt>
                <c:pt idx="12" formatCode="0.0%">
                  <c:v>0.29199999999999998</c:v>
                </c:pt>
                <c:pt idx="13" formatCode="0.0%">
                  <c:v>0.318</c:v>
                </c:pt>
                <c:pt idx="14" formatCode="0.0%">
                  <c:v>0.34</c:v>
                </c:pt>
                <c:pt idx="15" formatCode="0.0%">
                  <c:v>0.40100000000000002</c:v>
                </c:pt>
                <c:pt idx="16" formatCode="0.0%">
                  <c:v>0.42100000000000004</c:v>
                </c:pt>
                <c:pt idx="17" formatCode="0.0%">
                  <c:v>0.46100000000000002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6A6-4D94-88B6-9293CF4A6505}"/>
            </c:ext>
          </c:extLst>
        </c:ser>
        <c:ser>
          <c:idx val="4"/>
          <c:order val="4"/>
          <c:tx>
            <c:strRef>
              <c:f>Feuil1!$I$3</c:f>
              <c:strCache>
                <c:ptCount val="1"/>
                <c:pt idx="0">
                  <c:v>Chancelade</c:v>
                </c:pt>
              </c:strCache>
            </c:strRef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Feuil1!$B$6:$B$25</c:f>
              <c:numCache>
                <c:formatCode>0.00</c:formatCode>
                <c:ptCount val="20"/>
                <c:pt idx="0">
                  <c:v>2016.25</c:v>
                </c:pt>
                <c:pt idx="1">
                  <c:v>2016.5</c:v>
                </c:pt>
                <c:pt idx="2">
                  <c:v>2016.75</c:v>
                </c:pt>
                <c:pt idx="3">
                  <c:v>2017</c:v>
                </c:pt>
                <c:pt idx="4">
                  <c:v>2017.25</c:v>
                </c:pt>
                <c:pt idx="5">
                  <c:v>2017.5</c:v>
                </c:pt>
                <c:pt idx="6">
                  <c:v>2017.75</c:v>
                </c:pt>
                <c:pt idx="7">
                  <c:v>2018</c:v>
                </c:pt>
                <c:pt idx="8">
                  <c:v>2018.25</c:v>
                </c:pt>
                <c:pt idx="9">
                  <c:v>2018.5</c:v>
                </c:pt>
                <c:pt idx="10">
                  <c:v>2018.75</c:v>
                </c:pt>
                <c:pt idx="11">
                  <c:v>2019</c:v>
                </c:pt>
                <c:pt idx="12">
                  <c:v>2019.25</c:v>
                </c:pt>
                <c:pt idx="13">
                  <c:v>2019.5</c:v>
                </c:pt>
                <c:pt idx="14">
                  <c:v>2019.75</c:v>
                </c:pt>
                <c:pt idx="15">
                  <c:v>2020</c:v>
                </c:pt>
                <c:pt idx="16">
                  <c:v>2020.25</c:v>
                </c:pt>
                <c:pt idx="17">
                  <c:v>2020.5</c:v>
                </c:pt>
                <c:pt idx="18">
                  <c:v>2020.75</c:v>
                </c:pt>
                <c:pt idx="19">
                  <c:v>2021</c:v>
                </c:pt>
              </c:numCache>
            </c:numRef>
          </c:xVal>
          <c:yVal>
            <c:numRef>
              <c:f>Feuil1!$J$6:$J$25</c:f>
              <c:numCache>
                <c:formatCode>0.0%</c:formatCode>
                <c:ptCount val="20"/>
                <c:pt idx="13">
                  <c:v>0</c:v>
                </c:pt>
                <c:pt idx="14">
                  <c:v>0.10199999999999999</c:v>
                </c:pt>
                <c:pt idx="15">
                  <c:v>0.17699999999999999</c:v>
                </c:pt>
                <c:pt idx="16">
                  <c:v>0.17899999999999999</c:v>
                </c:pt>
                <c:pt idx="17">
                  <c:v>0.184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B74-4C5B-8260-9A7072FAD90E}"/>
            </c:ext>
          </c:extLst>
        </c:ser>
        <c:ser>
          <c:idx val="5"/>
          <c:order val="5"/>
          <c:tx>
            <c:strRef>
              <c:f>Feuil1!$U$3</c:f>
              <c:strCache>
                <c:ptCount val="1"/>
                <c:pt idx="0">
                  <c:v>Marsac-sur-l'Isle</c:v>
                </c:pt>
              </c:strCache>
            </c:strRef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6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Feuil1!$B$6:$B$25</c:f>
              <c:numCache>
                <c:formatCode>0.00</c:formatCode>
                <c:ptCount val="20"/>
                <c:pt idx="0">
                  <c:v>2016.25</c:v>
                </c:pt>
                <c:pt idx="1">
                  <c:v>2016.5</c:v>
                </c:pt>
                <c:pt idx="2">
                  <c:v>2016.75</c:v>
                </c:pt>
                <c:pt idx="3">
                  <c:v>2017</c:v>
                </c:pt>
                <c:pt idx="4">
                  <c:v>2017.25</c:v>
                </c:pt>
                <c:pt idx="5">
                  <c:v>2017.5</c:v>
                </c:pt>
                <c:pt idx="6">
                  <c:v>2017.75</c:v>
                </c:pt>
                <c:pt idx="7">
                  <c:v>2018</c:v>
                </c:pt>
                <c:pt idx="8">
                  <c:v>2018.25</c:v>
                </c:pt>
                <c:pt idx="9">
                  <c:v>2018.5</c:v>
                </c:pt>
                <c:pt idx="10">
                  <c:v>2018.75</c:v>
                </c:pt>
                <c:pt idx="11">
                  <c:v>2019</c:v>
                </c:pt>
                <c:pt idx="12">
                  <c:v>2019.25</c:v>
                </c:pt>
                <c:pt idx="13">
                  <c:v>2019.5</c:v>
                </c:pt>
                <c:pt idx="14">
                  <c:v>2019.75</c:v>
                </c:pt>
                <c:pt idx="15">
                  <c:v>2020</c:v>
                </c:pt>
                <c:pt idx="16">
                  <c:v>2020.25</c:v>
                </c:pt>
                <c:pt idx="17">
                  <c:v>2020.5</c:v>
                </c:pt>
                <c:pt idx="18">
                  <c:v>2020.75</c:v>
                </c:pt>
                <c:pt idx="19">
                  <c:v>2021</c:v>
                </c:pt>
              </c:numCache>
            </c:numRef>
          </c:xVal>
          <c:yVal>
            <c:numRef>
              <c:f>Feuil1!$V$6:$V$25</c:f>
              <c:numCache>
                <c:formatCode>0.0%</c:formatCode>
                <c:ptCount val="20"/>
                <c:pt idx="13">
                  <c:v>0</c:v>
                </c:pt>
                <c:pt idx="14">
                  <c:v>0.28899999999999998</c:v>
                </c:pt>
                <c:pt idx="15">
                  <c:v>0.437</c:v>
                </c:pt>
                <c:pt idx="16">
                  <c:v>0.51900000000000002</c:v>
                </c:pt>
                <c:pt idx="17">
                  <c:v>0.55100000000000005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B74-4C5B-8260-9A7072FAD9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7870512"/>
        <c:axId val="657870840"/>
      </c:scatterChart>
      <c:valAx>
        <c:axId val="657870512"/>
        <c:scaling>
          <c:orientation val="minMax"/>
          <c:max val="2023"/>
          <c:min val="2016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7870840"/>
        <c:crosses val="autoZero"/>
        <c:crossBetween val="midCat"/>
        <c:majorUnit val="1"/>
      </c:valAx>
      <c:valAx>
        <c:axId val="65787084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78705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56629386294866E-2"/>
          <c:y val="1.8402342116269343E-2"/>
          <c:w val="0.92951028414441828"/>
          <c:h val="0.96319531576746131"/>
        </c:manualLayout>
      </c:layout>
      <c:scatterChart>
        <c:scatterStyle val="smoothMarker"/>
        <c:varyColors val="0"/>
        <c:ser>
          <c:idx val="0"/>
          <c:order val="0"/>
          <c:tx>
            <c:v>vitesse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forward val="3"/>
            <c:dispRSqr val="0"/>
            <c:dispEq val="0"/>
          </c:trendline>
          <c:xVal>
            <c:numRef>
              <c:f>Feuil2!$B$47:$B$74</c:f>
              <c:numCache>
                <c:formatCode>General</c:formatCode>
                <c:ptCount val="28"/>
                <c:pt idx="0">
                  <c:v>2016.25</c:v>
                </c:pt>
                <c:pt idx="1">
                  <c:v>2016.5</c:v>
                </c:pt>
                <c:pt idx="2">
                  <c:v>2016.75</c:v>
                </c:pt>
                <c:pt idx="3">
                  <c:v>2017</c:v>
                </c:pt>
                <c:pt idx="4">
                  <c:v>2017.25</c:v>
                </c:pt>
                <c:pt idx="5">
                  <c:v>2017.5</c:v>
                </c:pt>
                <c:pt idx="6">
                  <c:v>2017.75</c:v>
                </c:pt>
                <c:pt idx="7">
                  <c:v>2018</c:v>
                </c:pt>
                <c:pt idx="8">
                  <c:v>2018.25</c:v>
                </c:pt>
                <c:pt idx="9">
                  <c:v>2018.5</c:v>
                </c:pt>
                <c:pt idx="10">
                  <c:v>2018.75</c:v>
                </c:pt>
                <c:pt idx="11">
                  <c:v>2019</c:v>
                </c:pt>
                <c:pt idx="12">
                  <c:v>2019.25</c:v>
                </c:pt>
                <c:pt idx="13">
                  <c:v>2019.5</c:v>
                </c:pt>
                <c:pt idx="14">
                  <c:v>2019.75</c:v>
                </c:pt>
                <c:pt idx="15">
                  <c:v>2020</c:v>
                </c:pt>
                <c:pt idx="16">
                  <c:v>2020.25</c:v>
                </c:pt>
                <c:pt idx="17">
                  <c:v>2020.5</c:v>
                </c:pt>
                <c:pt idx="18">
                  <c:v>2020.75</c:v>
                </c:pt>
                <c:pt idx="19">
                  <c:v>2021</c:v>
                </c:pt>
                <c:pt idx="20">
                  <c:v>2021.25</c:v>
                </c:pt>
                <c:pt idx="21">
                  <c:v>2021.5</c:v>
                </c:pt>
                <c:pt idx="22">
                  <c:v>2021.75</c:v>
                </c:pt>
                <c:pt idx="23">
                  <c:v>2022</c:v>
                </c:pt>
                <c:pt idx="24">
                  <c:v>2022.25</c:v>
                </c:pt>
                <c:pt idx="25">
                  <c:v>2022.5</c:v>
                </c:pt>
                <c:pt idx="26">
                  <c:v>2022.75</c:v>
                </c:pt>
                <c:pt idx="27">
                  <c:v>2023</c:v>
                </c:pt>
              </c:numCache>
            </c:numRef>
          </c:xVal>
          <c:yVal>
            <c:numRef>
              <c:f>Feuil2!$D$47:$D$74</c:f>
              <c:numCache>
                <c:formatCode>General</c:formatCode>
                <c:ptCount val="28"/>
                <c:pt idx="1">
                  <c:v>903</c:v>
                </c:pt>
                <c:pt idx="2">
                  <c:v>464</c:v>
                </c:pt>
                <c:pt idx="3">
                  <c:v>997</c:v>
                </c:pt>
                <c:pt idx="4">
                  <c:v>610</c:v>
                </c:pt>
                <c:pt idx="5">
                  <c:v>1026</c:v>
                </c:pt>
                <c:pt idx="6">
                  <c:v>314</c:v>
                </c:pt>
                <c:pt idx="7">
                  <c:v>1850</c:v>
                </c:pt>
                <c:pt idx="8">
                  <c:v>694</c:v>
                </c:pt>
                <c:pt idx="9">
                  <c:v>1615</c:v>
                </c:pt>
                <c:pt idx="10">
                  <c:v>1316</c:v>
                </c:pt>
                <c:pt idx="11">
                  <c:v>2186</c:v>
                </c:pt>
                <c:pt idx="12" formatCode="0">
                  <c:v>1551</c:v>
                </c:pt>
                <c:pt idx="13" formatCode="0">
                  <c:v>1590</c:v>
                </c:pt>
                <c:pt idx="14" formatCode="0">
                  <c:v>2204</c:v>
                </c:pt>
                <c:pt idx="15" formatCode="0">
                  <c:v>4029</c:v>
                </c:pt>
                <c:pt idx="16" formatCode="0">
                  <c:v>2697</c:v>
                </c:pt>
                <c:pt idx="17" formatCode="0">
                  <c:v>2986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998-42D2-B7C3-83AE452F7292}"/>
            </c:ext>
          </c:extLst>
        </c:ser>
        <c:ser>
          <c:idx val="1"/>
          <c:order val="1"/>
          <c:tx>
            <c:v>cumul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og"/>
            <c:forward val="3"/>
            <c:dispRSqr val="0"/>
            <c:dispEq val="0"/>
          </c:trendline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poly"/>
            <c:order val="3"/>
            <c:dispRSqr val="0"/>
            <c:dispEq val="0"/>
          </c:trendline>
          <c:xVal>
            <c:numRef>
              <c:f>Feuil2!$B$47:$B$74</c:f>
              <c:numCache>
                <c:formatCode>General</c:formatCode>
                <c:ptCount val="28"/>
                <c:pt idx="0">
                  <c:v>2016.25</c:v>
                </c:pt>
                <c:pt idx="1">
                  <c:v>2016.5</c:v>
                </c:pt>
                <c:pt idx="2">
                  <c:v>2016.75</c:v>
                </c:pt>
                <c:pt idx="3">
                  <c:v>2017</c:v>
                </c:pt>
                <c:pt idx="4">
                  <c:v>2017.25</c:v>
                </c:pt>
                <c:pt idx="5">
                  <c:v>2017.5</c:v>
                </c:pt>
                <c:pt idx="6">
                  <c:v>2017.75</c:v>
                </c:pt>
                <c:pt idx="7">
                  <c:v>2018</c:v>
                </c:pt>
                <c:pt idx="8">
                  <c:v>2018.25</c:v>
                </c:pt>
                <c:pt idx="9">
                  <c:v>2018.5</c:v>
                </c:pt>
                <c:pt idx="10">
                  <c:v>2018.75</c:v>
                </c:pt>
                <c:pt idx="11">
                  <c:v>2019</c:v>
                </c:pt>
                <c:pt idx="12">
                  <c:v>2019.25</c:v>
                </c:pt>
                <c:pt idx="13">
                  <c:v>2019.5</c:v>
                </c:pt>
                <c:pt idx="14">
                  <c:v>2019.75</c:v>
                </c:pt>
                <c:pt idx="15">
                  <c:v>2020</c:v>
                </c:pt>
                <c:pt idx="16">
                  <c:v>2020.25</c:v>
                </c:pt>
                <c:pt idx="17">
                  <c:v>2020.5</c:v>
                </c:pt>
                <c:pt idx="18">
                  <c:v>2020.75</c:v>
                </c:pt>
                <c:pt idx="19">
                  <c:v>2021</c:v>
                </c:pt>
                <c:pt idx="20">
                  <c:v>2021.25</c:v>
                </c:pt>
                <c:pt idx="21">
                  <c:v>2021.5</c:v>
                </c:pt>
                <c:pt idx="22">
                  <c:v>2021.75</c:v>
                </c:pt>
                <c:pt idx="23">
                  <c:v>2022</c:v>
                </c:pt>
                <c:pt idx="24">
                  <c:v>2022.25</c:v>
                </c:pt>
                <c:pt idx="25">
                  <c:v>2022.5</c:v>
                </c:pt>
                <c:pt idx="26">
                  <c:v>2022.75</c:v>
                </c:pt>
                <c:pt idx="27">
                  <c:v>2023</c:v>
                </c:pt>
              </c:numCache>
            </c:numRef>
          </c:xVal>
          <c:yVal>
            <c:numRef>
              <c:f>Feuil2!$E$47:$E$74</c:f>
              <c:numCache>
                <c:formatCode>General</c:formatCode>
                <c:ptCount val="28"/>
                <c:pt idx="0">
                  <c:v>0</c:v>
                </c:pt>
                <c:pt idx="1">
                  <c:v>903</c:v>
                </c:pt>
                <c:pt idx="2">
                  <c:v>1367</c:v>
                </c:pt>
                <c:pt idx="3">
                  <c:v>2364</c:v>
                </c:pt>
                <c:pt idx="4">
                  <c:v>2974</c:v>
                </c:pt>
                <c:pt idx="5">
                  <c:v>4000</c:v>
                </c:pt>
                <c:pt idx="6">
                  <c:v>4314</c:v>
                </c:pt>
                <c:pt idx="7">
                  <c:v>6164</c:v>
                </c:pt>
                <c:pt idx="8">
                  <c:v>6858</c:v>
                </c:pt>
                <c:pt idx="9">
                  <c:v>8473</c:v>
                </c:pt>
                <c:pt idx="10">
                  <c:v>9789</c:v>
                </c:pt>
                <c:pt idx="11">
                  <c:v>11975</c:v>
                </c:pt>
                <c:pt idx="12">
                  <c:v>13526</c:v>
                </c:pt>
                <c:pt idx="13" formatCode="0">
                  <c:v>15116</c:v>
                </c:pt>
                <c:pt idx="14" formatCode="0">
                  <c:v>17320</c:v>
                </c:pt>
                <c:pt idx="15" formatCode="0">
                  <c:v>21349</c:v>
                </c:pt>
                <c:pt idx="16" formatCode="0">
                  <c:v>24046</c:v>
                </c:pt>
                <c:pt idx="17" formatCode="0">
                  <c:v>27032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998-42D2-B7C3-83AE452F7292}"/>
            </c:ext>
          </c:extLst>
        </c:ser>
        <c:ser>
          <c:idx val="2"/>
          <c:order val="2"/>
          <c:tx>
            <c:v>objectif</c:v>
          </c:tx>
          <c:spPr>
            <a:ln w="19050" cap="rnd">
              <a:solidFill>
                <a:srgbClr val="FF0000"/>
              </a:solidFill>
              <a:round/>
            </a:ln>
            <a:effectLst>
              <a:softEdge rad="0"/>
            </a:effectLst>
          </c:spPr>
          <c:marker>
            <c:symbol val="circle"/>
            <c:size val="12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>
                <a:softEdge rad="0"/>
              </a:effectLst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1ADA64E1-6E0A-4894-9DFE-E78330EACE33}" type="SERIESNAME">
                      <a:rPr lang="en-US" sz="1400" b="1"/>
                      <a:pPr/>
                      <a:t>[NOM DE SÉRIE]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A998-42D2-B7C3-83AE452F72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Lit>
              <c:formatCode>General</c:formatCode>
              <c:ptCount val="1"/>
              <c:pt idx="0">
                <c:v>2023</c:v>
              </c:pt>
            </c:numLit>
          </c:xVal>
          <c:yVal>
            <c:numRef>
              <c:f>Feuil2!$F$45</c:f>
              <c:numCache>
                <c:formatCode>General</c:formatCode>
                <c:ptCount val="1"/>
                <c:pt idx="0">
                  <c:v>69202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998-42D2-B7C3-83AE452F72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0429784"/>
        <c:axId val="680432736"/>
      </c:scatterChart>
      <c:valAx>
        <c:axId val="680429784"/>
        <c:scaling>
          <c:orientation val="minMax"/>
          <c:max val="2023.25"/>
          <c:min val="201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0432736"/>
        <c:crosses val="autoZero"/>
        <c:crossBetween val="midCat"/>
      </c:valAx>
      <c:valAx>
        <c:axId val="680432736"/>
        <c:scaling>
          <c:orientation val="minMax"/>
          <c:max val="75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800" b="1"/>
                  <a:t>EL</a:t>
                </a:r>
                <a:r>
                  <a:rPr lang="fr-FR" sz="1800" b="1" baseline="0"/>
                  <a:t> Raccordables</a:t>
                </a:r>
                <a:endParaRPr lang="fr-FR" sz="18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04297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0652846738106775"/>
          <c:y val="0.29391412020799784"/>
          <c:w val="6.664916885389327E-2"/>
          <c:h val="0.181305881306869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44450</xdr:colOff>
      <xdr:row>24</xdr:row>
      <xdr:rowOff>69851</xdr:rowOff>
    </xdr:from>
    <xdr:to>
      <xdr:col>40</xdr:col>
      <xdr:colOff>736600</xdr:colOff>
      <xdr:row>58</xdr:row>
      <xdr:rowOff>165101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2705286-AD42-47E4-9D56-B295F48CC9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29</xdr:col>
      <xdr:colOff>184150</xdr:colOff>
      <xdr:row>41</xdr:row>
      <xdr:rowOff>171450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D380697-F867-47D0-966F-2F09EDED64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&#233;visions%20&#233;volution%20FTT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5">
          <cell r="F45">
            <v>60216</v>
          </cell>
        </row>
        <row r="74">
          <cell r="B74">
            <v>2023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14A27-5105-4D51-AE0E-6A3AB911009A}">
  <dimension ref="A1:AK40"/>
  <sheetViews>
    <sheetView tabSelected="1" workbookViewId="0"/>
  </sheetViews>
  <sheetFormatPr baseColWidth="10" defaultRowHeight="14.5" x14ac:dyDescent="0.35"/>
  <cols>
    <col min="1" max="1" width="7.54296875" style="31" customWidth="1"/>
    <col min="3" max="3" width="9.54296875" style="4" customWidth="1"/>
    <col min="4" max="4" width="9.08984375" customWidth="1"/>
    <col min="5" max="5" width="8.54296875" style="4" customWidth="1"/>
    <col min="6" max="6" width="6.453125" customWidth="1"/>
    <col min="7" max="7" width="7.1796875" style="4" customWidth="1"/>
    <col min="8" max="8" width="5.7265625" customWidth="1"/>
    <col min="9" max="9" width="8" style="4" customWidth="1"/>
    <col min="10" max="10" width="5.54296875" customWidth="1"/>
    <col min="11" max="11" width="8.36328125" style="4" customWidth="1"/>
    <col min="12" max="12" width="10.81640625" customWidth="1"/>
    <col min="13" max="13" width="9.08984375" style="4" customWidth="1"/>
    <col min="14" max="14" width="6.6328125" customWidth="1"/>
    <col min="15" max="15" width="8.7265625" style="4" customWidth="1"/>
    <col min="16" max="16" width="9.7265625" customWidth="1"/>
    <col min="17" max="17" width="7.08984375" style="4" customWidth="1"/>
    <col min="18" max="18" width="6.26953125" customWidth="1"/>
    <col min="19" max="19" width="7.6328125" style="4" customWidth="1"/>
    <col min="20" max="20" width="5.1796875" customWidth="1"/>
    <col min="21" max="21" width="7.6328125" style="4" customWidth="1"/>
    <col min="22" max="22" width="7" customWidth="1"/>
    <col min="23" max="23" width="7.6328125" style="4" customWidth="1"/>
    <col min="24" max="24" width="4.7265625" customWidth="1"/>
    <col min="25" max="25" width="7.54296875" style="4" customWidth="1"/>
    <col min="26" max="26" width="6.1796875" customWidth="1"/>
    <col min="27" max="27" width="8.1796875" style="4" customWidth="1"/>
    <col min="28" max="28" width="6.08984375" customWidth="1"/>
    <col min="29" max="29" width="7.6328125" style="4" customWidth="1"/>
    <col min="30" max="30" width="6" customWidth="1"/>
    <col min="31" max="31" width="6.81640625" customWidth="1"/>
    <col min="32" max="32" width="6.26953125" customWidth="1"/>
    <col min="33" max="33" width="10.6328125" style="7"/>
  </cols>
  <sheetData>
    <row r="1" spans="1:37" ht="15" thickBot="1" x14ac:dyDescent="0.4"/>
    <row r="2" spans="1:37" x14ac:dyDescent="0.35">
      <c r="A2" s="32"/>
      <c r="B2" s="34" t="s">
        <v>17</v>
      </c>
      <c r="C2" s="25">
        <v>24011</v>
      </c>
      <c r="D2" s="26"/>
      <c r="E2" s="25">
        <v>24037</v>
      </c>
      <c r="F2" s="26"/>
      <c r="G2" s="25">
        <v>24098</v>
      </c>
      <c r="H2" s="26"/>
      <c r="I2" s="25">
        <v>24102</v>
      </c>
      <c r="J2" s="26"/>
      <c r="K2" s="25">
        <v>24108</v>
      </c>
      <c r="L2" s="26"/>
      <c r="M2" s="25">
        <v>24115</v>
      </c>
      <c r="N2" s="26"/>
      <c r="O2" s="25">
        <v>24138</v>
      </c>
      <c r="P2" s="26"/>
      <c r="Q2" s="25">
        <v>24139</v>
      </c>
      <c r="R2" s="26"/>
      <c r="S2" s="25">
        <v>24162</v>
      </c>
      <c r="T2" s="26"/>
      <c r="U2" s="25">
        <v>24256</v>
      </c>
      <c r="V2" s="26"/>
      <c r="W2" s="25">
        <v>24312</v>
      </c>
      <c r="X2" s="26"/>
      <c r="Y2" s="25">
        <v>24322</v>
      </c>
      <c r="Z2" s="26"/>
      <c r="AA2" s="25">
        <v>24350</v>
      </c>
      <c r="AB2" s="26"/>
      <c r="AC2" s="25">
        <v>24557</v>
      </c>
      <c r="AD2" s="13"/>
      <c r="AE2" s="46"/>
      <c r="AF2" s="14"/>
    </row>
    <row r="3" spans="1:37" x14ac:dyDescent="0.35">
      <c r="A3" s="32"/>
      <c r="B3" s="35" t="s">
        <v>16</v>
      </c>
      <c r="C3" s="27" t="s">
        <v>0</v>
      </c>
      <c r="D3" s="28"/>
      <c r="E3" s="27" t="s">
        <v>1</v>
      </c>
      <c r="F3" s="28"/>
      <c r="G3" s="27" t="s">
        <v>2</v>
      </c>
      <c r="H3" s="28"/>
      <c r="I3" s="27" t="s">
        <v>3</v>
      </c>
      <c r="J3" s="28"/>
      <c r="K3" s="27" t="s">
        <v>4</v>
      </c>
      <c r="L3" s="28"/>
      <c r="M3" s="27" t="s">
        <v>5</v>
      </c>
      <c r="N3" s="28"/>
      <c r="O3" s="27" t="s">
        <v>6</v>
      </c>
      <c r="P3" s="28"/>
      <c r="Q3" s="27" t="s">
        <v>7</v>
      </c>
      <c r="R3" s="28"/>
      <c r="S3" s="27" t="s">
        <v>8</v>
      </c>
      <c r="T3" s="28"/>
      <c r="U3" s="27" t="s">
        <v>9</v>
      </c>
      <c r="V3" s="28"/>
      <c r="W3" s="27" t="s">
        <v>10</v>
      </c>
      <c r="X3" s="28"/>
      <c r="Y3" s="27" t="s">
        <v>11</v>
      </c>
      <c r="Z3" s="28"/>
      <c r="AA3" s="27" t="s">
        <v>12</v>
      </c>
      <c r="AB3" s="28"/>
      <c r="AC3" s="27" t="s">
        <v>13</v>
      </c>
      <c r="AD3" s="15"/>
      <c r="AE3" s="55" t="s">
        <v>18</v>
      </c>
      <c r="AF3" s="56"/>
    </row>
    <row r="4" spans="1:37" x14ac:dyDescent="0.35">
      <c r="A4" s="32"/>
      <c r="B4" s="35" t="s">
        <v>25</v>
      </c>
      <c r="C4" s="27">
        <v>699</v>
      </c>
      <c r="D4" s="28"/>
      <c r="E4" s="27">
        <v>20632</v>
      </c>
      <c r="F4" s="28"/>
      <c r="G4" s="27">
        <v>1634</v>
      </c>
      <c r="H4" s="28"/>
      <c r="I4" s="27">
        <v>2452</v>
      </c>
      <c r="J4" s="28"/>
      <c r="K4" s="27">
        <v>519</v>
      </c>
      <c r="L4" s="28"/>
      <c r="M4" s="27">
        <v>1231</v>
      </c>
      <c r="N4" s="28"/>
      <c r="O4" s="27">
        <v>5088</v>
      </c>
      <c r="P4" s="28"/>
      <c r="Q4" s="27">
        <v>1071</v>
      </c>
      <c r="R4" s="28"/>
      <c r="S4" s="27">
        <v>226</v>
      </c>
      <c r="T4" s="28"/>
      <c r="U4" s="27">
        <v>1993</v>
      </c>
      <c r="V4" s="28"/>
      <c r="W4" s="27">
        <v>2254</v>
      </c>
      <c r="X4" s="28"/>
      <c r="Y4" s="27">
        <v>25473</v>
      </c>
      <c r="Z4" s="28"/>
      <c r="AA4" s="27">
        <v>1340</v>
      </c>
      <c r="AB4" s="28"/>
      <c r="AC4" s="27">
        <v>4590</v>
      </c>
      <c r="AD4" s="15"/>
      <c r="AE4" s="47">
        <f>SUM(C4:AD4)</f>
        <v>69202</v>
      </c>
      <c r="AF4" s="17"/>
    </row>
    <row r="5" spans="1:37" s="2" customFormat="1" x14ac:dyDescent="0.35">
      <c r="A5" s="16"/>
      <c r="B5" s="36" t="s">
        <v>24</v>
      </c>
      <c r="C5" s="29" t="s">
        <v>14</v>
      </c>
      <c r="D5" s="30" t="s">
        <v>15</v>
      </c>
      <c r="E5" s="29" t="s">
        <v>14</v>
      </c>
      <c r="F5" s="30" t="s">
        <v>15</v>
      </c>
      <c r="G5" s="29" t="s">
        <v>14</v>
      </c>
      <c r="H5" s="30" t="s">
        <v>15</v>
      </c>
      <c r="I5" s="29" t="s">
        <v>14</v>
      </c>
      <c r="J5" s="30" t="s">
        <v>15</v>
      </c>
      <c r="K5" s="29" t="s">
        <v>14</v>
      </c>
      <c r="L5" s="30" t="s">
        <v>15</v>
      </c>
      <c r="M5" s="29" t="s">
        <v>14</v>
      </c>
      <c r="N5" s="30" t="s">
        <v>15</v>
      </c>
      <c r="O5" s="29" t="s">
        <v>14</v>
      </c>
      <c r="P5" s="30" t="s">
        <v>15</v>
      </c>
      <c r="Q5" s="29" t="s">
        <v>14</v>
      </c>
      <c r="R5" s="30" t="s">
        <v>15</v>
      </c>
      <c r="S5" s="29" t="s">
        <v>14</v>
      </c>
      <c r="T5" s="30" t="s">
        <v>15</v>
      </c>
      <c r="U5" s="29" t="s">
        <v>14</v>
      </c>
      <c r="V5" s="30" t="s">
        <v>15</v>
      </c>
      <c r="W5" s="29" t="s">
        <v>14</v>
      </c>
      <c r="X5" s="30" t="s">
        <v>15</v>
      </c>
      <c r="Y5" s="29" t="s">
        <v>14</v>
      </c>
      <c r="Z5" s="30" t="s">
        <v>15</v>
      </c>
      <c r="AA5" s="29" t="s">
        <v>14</v>
      </c>
      <c r="AB5" s="30" t="s">
        <v>15</v>
      </c>
      <c r="AC5" s="29" t="s">
        <v>14</v>
      </c>
      <c r="AD5" s="12" t="s">
        <v>15</v>
      </c>
      <c r="AE5" s="48" t="s">
        <v>14</v>
      </c>
      <c r="AF5" s="18" t="s">
        <v>15</v>
      </c>
      <c r="AG5" s="8"/>
    </row>
    <row r="6" spans="1:37" x14ac:dyDescent="0.35">
      <c r="B6" s="57">
        <v>2016.25</v>
      </c>
      <c r="C6" s="37"/>
      <c r="D6" s="38"/>
      <c r="E6" s="37">
        <f>$E$4*F6</f>
        <v>0</v>
      </c>
      <c r="F6" s="40">
        <v>0</v>
      </c>
      <c r="G6" s="37"/>
      <c r="H6" s="38"/>
      <c r="I6" s="37"/>
      <c r="J6" s="40"/>
      <c r="K6" s="37"/>
      <c r="L6" s="38"/>
      <c r="M6" s="37"/>
      <c r="N6" s="38"/>
      <c r="O6" s="37"/>
      <c r="P6" s="38"/>
      <c r="Q6" s="37"/>
      <c r="R6" s="38"/>
      <c r="S6" s="37"/>
      <c r="T6" s="38"/>
      <c r="U6" s="37"/>
      <c r="V6" s="40"/>
      <c r="W6" s="37"/>
      <c r="X6" s="38"/>
      <c r="Y6" s="37">
        <f>$Y$4*Z6</f>
        <v>0</v>
      </c>
      <c r="Z6" s="40">
        <v>0</v>
      </c>
      <c r="AA6" s="39"/>
      <c r="AB6" s="38"/>
      <c r="AC6" s="39">
        <f>$AC$4*AD6</f>
        <v>0</v>
      </c>
      <c r="AD6" s="20">
        <v>0</v>
      </c>
      <c r="AE6" s="49">
        <f t="shared" ref="AE6:AE20" si="0">SUMIF(C6:AD6,"&gt;1")</f>
        <v>0</v>
      </c>
      <c r="AF6" s="21">
        <f>AE6/$AE$4</f>
        <v>0</v>
      </c>
      <c r="AI6" s="11" t="s">
        <v>19</v>
      </c>
      <c r="AJ6" s="2"/>
      <c r="AK6" s="2"/>
    </row>
    <row r="7" spans="1:37" x14ac:dyDescent="0.35">
      <c r="B7" s="57">
        <v>2016.5</v>
      </c>
      <c r="C7" s="37"/>
      <c r="D7" s="38"/>
      <c r="E7" s="43">
        <f>$E$4*F7</f>
        <v>495.16800000000001</v>
      </c>
      <c r="F7" s="40">
        <v>2.4E-2</v>
      </c>
      <c r="G7" s="37"/>
      <c r="H7" s="38"/>
      <c r="I7" s="37"/>
      <c r="J7" s="40"/>
      <c r="K7" s="37"/>
      <c r="L7" s="38"/>
      <c r="M7" s="37"/>
      <c r="N7" s="38"/>
      <c r="O7" s="37"/>
      <c r="P7" s="38"/>
      <c r="Q7" s="37"/>
      <c r="R7" s="38"/>
      <c r="S7" s="37"/>
      <c r="T7" s="38"/>
      <c r="U7" s="37"/>
      <c r="V7" s="40"/>
      <c r="W7" s="37"/>
      <c r="X7" s="38"/>
      <c r="Y7" s="43">
        <f>$Y$4*Z7</f>
        <v>178.31100000000001</v>
      </c>
      <c r="Z7" s="40">
        <v>7.0000000000000001E-3</v>
      </c>
      <c r="AA7" s="39"/>
      <c r="AB7" s="38"/>
      <c r="AC7" s="45">
        <f>$AC$4*AD7</f>
        <v>376.38</v>
      </c>
      <c r="AD7" s="20">
        <v>8.2000000000000003E-2</v>
      </c>
      <c r="AE7" s="50">
        <f t="shared" si="0"/>
        <v>1049.8589999999999</v>
      </c>
      <c r="AF7" s="21">
        <f>AE7/$AE$4</f>
        <v>1.5170934366058783E-2</v>
      </c>
    </row>
    <row r="8" spans="1:37" x14ac:dyDescent="0.35">
      <c r="B8" s="57">
        <v>2016.75</v>
      </c>
      <c r="C8" s="37"/>
      <c r="D8" s="38"/>
      <c r="E8" s="43">
        <f>$E$4*F8</f>
        <v>680.85599999999999</v>
      </c>
      <c r="F8" s="40">
        <v>3.3000000000000002E-2</v>
      </c>
      <c r="G8" s="37"/>
      <c r="H8" s="38"/>
      <c r="I8" s="37"/>
      <c r="J8" s="40"/>
      <c r="K8" s="37"/>
      <c r="L8" s="38"/>
      <c r="M8" s="37"/>
      <c r="N8" s="38"/>
      <c r="O8" s="37"/>
      <c r="P8" s="38"/>
      <c r="Q8" s="37"/>
      <c r="R8" s="38"/>
      <c r="S8" s="37"/>
      <c r="T8" s="38"/>
      <c r="U8" s="37"/>
      <c r="V8" s="40"/>
      <c r="W8" s="37"/>
      <c r="X8" s="38"/>
      <c r="Y8" s="43">
        <f>$Y$4*Z8</f>
        <v>356.62200000000001</v>
      </c>
      <c r="Z8" s="40">
        <v>1.4E-2</v>
      </c>
      <c r="AA8" s="39"/>
      <c r="AB8" s="38"/>
      <c r="AC8" s="45">
        <f>$AC$4*AD8</f>
        <v>555.39</v>
      </c>
      <c r="AD8" s="20">
        <v>0.121</v>
      </c>
      <c r="AE8" s="50">
        <f t="shared" si="0"/>
        <v>1592.8679999999999</v>
      </c>
      <c r="AF8" s="21">
        <f>AE8/$AE$4</f>
        <v>2.3017658449177768E-2</v>
      </c>
      <c r="AI8" t="s">
        <v>20</v>
      </c>
      <c r="AK8" t="s">
        <v>21</v>
      </c>
    </row>
    <row r="9" spans="1:37" x14ac:dyDescent="0.35">
      <c r="B9" s="57">
        <v>2017</v>
      </c>
      <c r="C9" s="37"/>
      <c r="D9" s="38"/>
      <c r="E9" s="43">
        <f>$E$4*F9</f>
        <v>1155.3920000000001</v>
      </c>
      <c r="F9" s="40">
        <v>5.6000000000000001E-2</v>
      </c>
      <c r="G9" s="37"/>
      <c r="H9" s="38"/>
      <c r="I9" s="37"/>
      <c r="J9" s="40"/>
      <c r="K9" s="37"/>
      <c r="L9" s="38"/>
      <c r="M9" s="37"/>
      <c r="N9" s="38"/>
      <c r="O9" s="37"/>
      <c r="P9" s="38"/>
      <c r="Q9" s="37"/>
      <c r="R9" s="38"/>
      <c r="S9" s="37"/>
      <c r="T9" s="38"/>
      <c r="U9" s="37"/>
      <c r="V9" s="40"/>
      <c r="W9" s="37"/>
      <c r="X9" s="38"/>
      <c r="Y9" s="43">
        <f>$Y$4*Z9</f>
        <v>764.18999999999994</v>
      </c>
      <c r="Z9" s="40">
        <v>0.03</v>
      </c>
      <c r="AA9" s="39"/>
      <c r="AB9" s="38"/>
      <c r="AC9" s="45">
        <f>$AC$4*AD9</f>
        <v>839.97</v>
      </c>
      <c r="AD9" s="20">
        <v>0.183</v>
      </c>
      <c r="AE9" s="50">
        <f t="shared" si="0"/>
        <v>2759.5519999999997</v>
      </c>
      <c r="AF9" s="21">
        <f>AE9/$AE$4</f>
        <v>3.9876766567440242E-2</v>
      </c>
      <c r="AI9" t="s">
        <v>22</v>
      </c>
      <c r="AK9" t="s">
        <v>23</v>
      </c>
    </row>
    <row r="10" spans="1:37" x14ac:dyDescent="0.35">
      <c r="B10" s="57">
        <v>2017.25</v>
      </c>
      <c r="C10" s="37"/>
      <c r="D10" s="38"/>
      <c r="E10" s="43">
        <f>$E$4*F10</f>
        <v>1258.5519999999999</v>
      </c>
      <c r="F10" s="40">
        <v>6.0999999999999999E-2</v>
      </c>
      <c r="G10" s="37"/>
      <c r="H10" s="38"/>
      <c r="I10" s="37"/>
      <c r="J10" s="40"/>
      <c r="K10" s="37"/>
      <c r="L10" s="38"/>
      <c r="M10" s="37"/>
      <c r="N10" s="38"/>
      <c r="O10" s="37"/>
      <c r="P10" s="38"/>
      <c r="Q10" s="37"/>
      <c r="R10" s="38"/>
      <c r="S10" s="37"/>
      <c r="T10" s="38"/>
      <c r="U10" s="37"/>
      <c r="V10" s="40"/>
      <c r="W10" s="37"/>
      <c r="X10" s="38"/>
      <c r="Y10" s="43">
        <f>$Y$4*Z10</f>
        <v>1095.3389999999999</v>
      </c>
      <c r="Z10" s="40">
        <v>4.2999999999999997E-2</v>
      </c>
      <c r="AA10" s="39"/>
      <c r="AB10" s="38"/>
      <c r="AC10" s="45">
        <f>$AC$4*AD10</f>
        <v>1124.55</v>
      </c>
      <c r="AD10" s="20">
        <v>0.245</v>
      </c>
      <c r="AE10" s="50">
        <f t="shared" si="0"/>
        <v>3478.4409999999998</v>
      </c>
      <c r="AF10" s="21">
        <f>AE10/$AE$4</f>
        <v>5.0265035692610038E-2</v>
      </c>
    </row>
    <row r="11" spans="1:37" x14ac:dyDescent="0.35">
      <c r="B11" s="57">
        <v>2017.5</v>
      </c>
      <c r="C11" s="37"/>
      <c r="D11" s="38"/>
      <c r="E11" s="43">
        <f>$E$4*F11</f>
        <v>1733.0880000000002</v>
      </c>
      <c r="F11" s="40">
        <v>8.4000000000000005E-2</v>
      </c>
      <c r="G11" s="37"/>
      <c r="H11" s="38"/>
      <c r="I11" s="37"/>
      <c r="J11" s="40"/>
      <c r="K11" s="37"/>
      <c r="L11" s="38"/>
      <c r="M11" s="37"/>
      <c r="N11" s="38"/>
      <c r="O11" s="37"/>
      <c r="P11" s="38"/>
      <c r="Q11" s="37"/>
      <c r="R11" s="38"/>
      <c r="S11" s="37"/>
      <c r="T11" s="38"/>
      <c r="U11" s="37"/>
      <c r="V11" s="40"/>
      <c r="W11" s="37"/>
      <c r="X11" s="38"/>
      <c r="Y11" s="43">
        <f>$Y$4*Z11</f>
        <v>1655.7450000000001</v>
      </c>
      <c r="Z11" s="40">
        <v>6.5000000000000002E-2</v>
      </c>
      <c r="AA11" s="39"/>
      <c r="AB11" s="38"/>
      <c r="AC11" s="45">
        <f>$AC$4*AD11</f>
        <v>1294.3799999999999</v>
      </c>
      <c r="AD11" s="20">
        <v>0.28199999999999997</v>
      </c>
      <c r="AE11" s="50">
        <f t="shared" si="0"/>
        <v>4683.2130000000006</v>
      </c>
      <c r="AF11" s="21">
        <f>AE11/$AE$4</f>
        <v>6.7674532527961628E-2</v>
      </c>
    </row>
    <row r="12" spans="1:37" x14ac:dyDescent="0.35">
      <c r="B12" s="57">
        <v>2017.75</v>
      </c>
      <c r="C12" s="37"/>
      <c r="D12" s="38"/>
      <c r="E12" s="37">
        <v>1686</v>
      </c>
      <c r="F12" s="40">
        <v>9.4E-2</v>
      </c>
      <c r="G12" s="37"/>
      <c r="H12" s="38"/>
      <c r="I12" s="37"/>
      <c r="J12" s="40"/>
      <c r="K12" s="37"/>
      <c r="L12" s="38"/>
      <c r="M12" s="37"/>
      <c r="N12" s="38"/>
      <c r="O12" s="37"/>
      <c r="P12" s="38"/>
      <c r="Q12" s="37"/>
      <c r="R12" s="38"/>
      <c r="S12" s="37"/>
      <c r="T12" s="38"/>
      <c r="U12" s="37"/>
      <c r="V12" s="40"/>
      <c r="W12" s="37"/>
      <c r="X12" s="38"/>
      <c r="Y12" s="37">
        <v>1447</v>
      </c>
      <c r="Z12" s="40">
        <v>6.8000000000000005E-2</v>
      </c>
      <c r="AA12" s="39"/>
      <c r="AB12" s="38"/>
      <c r="AC12" s="39">
        <v>1181</v>
      </c>
      <c r="AD12" s="20">
        <v>0.3</v>
      </c>
      <c r="AE12" s="49">
        <f t="shared" si="0"/>
        <v>4314</v>
      </c>
      <c r="AF12" s="21">
        <f>AE12/$AE$4</f>
        <v>6.2339238750325134E-2</v>
      </c>
    </row>
    <row r="13" spans="1:37" x14ac:dyDescent="0.35">
      <c r="B13" s="57">
        <v>2018</v>
      </c>
      <c r="C13" s="37"/>
      <c r="D13" s="38"/>
      <c r="E13" s="37">
        <v>2262</v>
      </c>
      <c r="F13" s="40">
        <v>0.126</v>
      </c>
      <c r="G13" s="37"/>
      <c r="H13" s="38"/>
      <c r="I13" s="37"/>
      <c r="J13" s="40"/>
      <c r="K13" s="37"/>
      <c r="L13" s="38"/>
      <c r="M13" s="37"/>
      <c r="N13" s="38"/>
      <c r="O13" s="37"/>
      <c r="P13" s="38"/>
      <c r="Q13" s="37"/>
      <c r="R13" s="38"/>
      <c r="S13" s="37"/>
      <c r="T13" s="38"/>
      <c r="U13" s="37"/>
      <c r="V13" s="40"/>
      <c r="W13" s="37"/>
      <c r="X13" s="38"/>
      <c r="Y13" s="37">
        <v>1973</v>
      </c>
      <c r="Z13" s="40">
        <v>9.2999999999999999E-2</v>
      </c>
      <c r="AA13" s="39"/>
      <c r="AB13" s="38"/>
      <c r="AC13" s="39">
        <v>1922</v>
      </c>
      <c r="AD13" s="20">
        <v>0.48899999999999999</v>
      </c>
      <c r="AE13" s="49">
        <f t="shared" si="0"/>
        <v>6157</v>
      </c>
      <c r="AF13" s="21">
        <f>AE13/$AE$4</f>
        <v>8.8971417011069046E-2</v>
      </c>
    </row>
    <row r="14" spans="1:37" x14ac:dyDescent="0.35">
      <c r="B14" s="57">
        <v>2018.25</v>
      </c>
      <c r="C14" s="37"/>
      <c r="D14" s="38"/>
      <c r="E14" s="37">
        <v>2395</v>
      </c>
      <c r="F14" s="40">
        <v>0.13300000000000001</v>
      </c>
      <c r="G14" s="37"/>
      <c r="H14" s="38"/>
      <c r="I14" s="37"/>
      <c r="J14" s="40"/>
      <c r="K14" s="37"/>
      <c r="L14" s="38"/>
      <c r="M14" s="37"/>
      <c r="N14" s="38"/>
      <c r="O14" s="37"/>
      <c r="P14" s="38"/>
      <c r="Q14" s="37"/>
      <c r="R14" s="38"/>
      <c r="S14" s="37"/>
      <c r="T14" s="38"/>
      <c r="U14" s="37"/>
      <c r="V14" s="40"/>
      <c r="W14" s="37"/>
      <c r="X14" s="38"/>
      <c r="Y14" s="37">
        <v>2412</v>
      </c>
      <c r="Z14" s="40">
        <v>0.114</v>
      </c>
      <c r="AA14" s="37"/>
      <c r="AB14" s="38"/>
      <c r="AC14" s="37">
        <v>2051</v>
      </c>
      <c r="AD14" s="20">
        <v>0.52229999999999999</v>
      </c>
      <c r="AE14" s="49">
        <f t="shared" si="0"/>
        <v>6858</v>
      </c>
      <c r="AF14" s="21">
        <f>AE14/$AE$4</f>
        <v>9.910118204676166E-2</v>
      </c>
    </row>
    <row r="15" spans="1:37" s="1" customFormat="1" x14ac:dyDescent="0.35">
      <c r="A15" s="20"/>
      <c r="B15" s="57">
        <v>2018.5</v>
      </c>
      <c r="C15" s="39"/>
      <c r="D15" s="40"/>
      <c r="E15" s="37">
        <v>2921</v>
      </c>
      <c r="F15" s="40">
        <v>0.16200000000000001</v>
      </c>
      <c r="G15" s="39"/>
      <c r="H15" s="40"/>
      <c r="I15" s="39"/>
      <c r="J15" s="40"/>
      <c r="K15" s="39"/>
      <c r="L15" s="40"/>
      <c r="M15" s="39"/>
      <c r="N15" s="40"/>
      <c r="O15" s="39">
        <f>$O$4*P15</f>
        <v>0</v>
      </c>
      <c r="P15" s="40">
        <v>0</v>
      </c>
      <c r="Q15" s="39"/>
      <c r="R15" s="40"/>
      <c r="S15" s="39"/>
      <c r="T15" s="40"/>
      <c r="U15" s="39"/>
      <c r="V15" s="40"/>
      <c r="W15" s="39"/>
      <c r="X15" s="40"/>
      <c r="Y15" s="37">
        <v>3456</v>
      </c>
      <c r="Z15" s="40">
        <v>0.16200000000000001</v>
      </c>
      <c r="AA15" s="39"/>
      <c r="AB15" s="40"/>
      <c r="AC15" s="39">
        <v>2141</v>
      </c>
      <c r="AD15" s="20">
        <v>0.53900000000000003</v>
      </c>
      <c r="AE15" s="49">
        <f t="shared" si="0"/>
        <v>8518</v>
      </c>
      <c r="AF15" s="21">
        <f>AE15/$AE$4</f>
        <v>0.12308892806566284</v>
      </c>
    </row>
    <row r="16" spans="1:37" x14ac:dyDescent="0.35">
      <c r="B16" s="57">
        <v>2018.75</v>
      </c>
      <c r="C16" s="39"/>
      <c r="D16" s="40"/>
      <c r="E16" s="37">
        <v>3076</v>
      </c>
      <c r="F16" s="40">
        <v>0.17100000000000001</v>
      </c>
      <c r="G16" s="39"/>
      <c r="H16" s="40"/>
      <c r="I16" s="39"/>
      <c r="J16" s="40"/>
      <c r="K16" s="39"/>
      <c r="L16" s="40"/>
      <c r="M16" s="39"/>
      <c r="N16" s="40"/>
      <c r="O16" s="39">
        <v>142</v>
      </c>
      <c r="P16" s="40">
        <v>3.2000000000000001E-2</v>
      </c>
      <c r="Q16" s="39"/>
      <c r="R16" s="40"/>
      <c r="S16" s="39"/>
      <c r="T16" s="40"/>
      <c r="U16" s="39"/>
      <c r="V16" s="40"/>
      <c r="W16" s="39"/>
      <c r="X16" s="40"/>
      <c r="Y16" s="37">
        <v>4311</v>
      </c>
      <c r="Z16" s="40">
        <v>0.20199999999999999</v>
      </c>
      <c r="AA16" s="39"/>
      <c r="AB16" s="38"/>
      <c r="AC16" s="39">
        <v>2307</v>
      </c>
      <c r="AD16" s="20">
        <v>0.58099999999999996</v>
      </c>
      <c r="AE16" s="49">
        <f t="shared" si="0"/>
        <v>9836</v>
      </c>
      <c r="AF16" s="21">
        <f>AE16/$AE$4</f>
        <v>0.14213462038669403</v>
      </c>
    </row>
    <row r="17" spans="1:33" s="1" customFormat="1" x14ac:dyDescent="0.35">
      <c r="A17" s="20"/>
      <c r="B17" s="57">
        <v>2019</v>
      </c>
      <c r="C17" s="39"/>
      <c r="D17" s="40"/>
      <c r="E17" s="39">
        <v>3584</v>
      </c>
      <c r="F17" s="40">
        <v>0.19900000000000001</v>
      </c>
      <c r="G17" s="39"/>
      <c r="H17" s="40"/>
      <c r="I17" s="39"/>
      <c r="J17" s="40"/>
      <c r="K17" s="39"/>
      <c r="L17" s="40"/>
      <c r="M17" s="39"/>
      <c r="N17" s="40"/>
      <c r="O17" s="39">
        <v>848</v>
      </c>
      <c r="P17" s="40">
        <v>0.193</v>
      </c>
      <c r="Q17" s="39"/>
      <c r="R17" s="40"/>
      <c r="S17" s="39"/>
      <c r="T17" s="40"/>
      <c r="U17" s="39"/>
      <c r="V17" s="40"/>
      <c r="W17" s="39"/>
      <c r="X17" s="40"/>
      <c r="Y17" s="39">
        <v>5263</v>
      </c>
      <c r="Z17" s="40">
        <v>0.247</v>
      </c>
      <c r="AA17" s="39"/>
      <c r="AB17" s="40"/>
      <c r="AC17" s="39">
        <v>2331</v>
      </c>
      <c r="AD17" s="20">
        <v>0.58699999999999997</v>
      </c>
      <c r="AE17" s="49">
        <f t="shared" si="0"/>
        <v>12026</v>
      </c>
      <c r="AF17" s="21">
        <f>AE17/$AE$4</f>
        <v>0.17378110459235283</v>
      </c>
    </row>
    <row r="18" spans="1:33" x14ac:dyDescent="0.35">
      <c r="B18" s="57">
        <v>2019.25</v>
      </c>
      <c r="C18" s="37"/>
      <c r="D18" s="38"/>
      <c r="E18" s="37">
        <v>4041</v>
      </c>
      <c r="F18" s="40">
        <v>0.22500000000000001</v>
      </c>
      <c r="G18" s="37"/>
      <c r="H18" s="38"/>
      <c r="I18" s="39"/>
      <c r="J18" s="40"/>
      <c r="K18" s="39"/>
      <c r="L18" s="44"/>
      <c r="M18" s="39"/>
      <c r="N18" s="44"/>
      <c r="O18" s="39">
        <v>1283</v>
      </c>
      <c r="P18" s="40">
        <v>0.29199999999999998</v>
      </c>
      <c r="Q18" s="37"/>
      <c r="R18" s="38"/>
      <c r="S18" s="37"/>
      <c r="T18" s="38"/>
      <c r="U18" s="37"/>
      <c r="V18" s="40"/>
      <c r="W18" s="37"/>
      <c r="X18" s="38"/>
      <c r="Y18" s="37">
        <v>5815</v>
      </c>
      <c r="Z18" s="40">
        <v>0.27300000000000002</v>
      </c>
      <c r="AA18" s="37"/>
      <c r="AB18" s="38"/>
      <c r="AC18" s="37">
        <v>2387</v>
      </c>
      <c r="AD18" s="20">
        <v>0.60099999999999998</v>
      </c>
      <c r="AE18" s="49">
        <f t="shared" si="0"/>
        <v>13526</v>
      </c>
      <c r="AF18" s="21">
        <f>AE18/$AE$4</f>
        <v>0.19545677870581776</v>
      </c>
    </row>
    <row r="19" spans="1:33" s="1" customFormat="1" x14ac:dyDescent="0.35">
      <c r="A19" s="20"/>
      <c r="B19" s="57">
        <v>2019.5</v>
      </c>
      <c r="C19" s="39"/>
      <c r="D19" s="40"/>
      <c r="E19" s="39">
        <v>4187</v>
      </c>
      <c r="F19" s="40">
        <v>0.23300000000000001</v>
      </c>
      <c r="G19" s="39"/>
      <c r="H19" s="40"/>
      <c r="I19" s="39">
        <f>$I$4*J19</f>
        <v>0</v>
      </c>
      <c r="J19" s="40">
        <v>0</v>
      </c>
      <c r="K19" s="39"/>
      <c r="L19" s="40"/>
      <c r="M19" s="39"/>
      <c r="N19" s="40"/>
      <c r="O19" s="39">
        <v>1396</v>
      </c>
      <c r="P19" s="40">
        <v>0.318</v>
      </c>
      <c r="Q19" s="39"/>
      <c r="R19" s="40"/>
      <c r="S19" s="39"/>
      <c r="T19" s="40"/>
      <c r="U19" s="39">
        <f>$U$4*V19</f>
        <v>0</v>
      </c>
      <c r="V19" s="40">
        <v>0</v>
      </c>
      <c r="W19" s="39"/>
      <c r="X19" s="44"/>
      <c r="Y19" s="39">
        <v>7083</v>
      </c>
      <c r="Z19" s="40">
        <v>0.33200000000000002</v>
      </c>
      <c r="AA19" s="39"/>
      <c r="AB19" s="40"/>
      <c r="AC19" s="39">
        <v>2450</v>
      </c>
      <c r="AD19" s="20">
        <v>0.61699999999999999</v>
      </c>
      <c r="AE19" s="51">
        <f t="shared" si="0"/>
        <v>15116</v>
      </c>
      <c r="AF19" s="21">
        <f>AE19/$AE$4</f>
        <v>0.21843299326609059</v>
      </c>
      <c r="AG19" s="6"/>
    </row>
    <row r="20" spans="1:33" x14ac:dyDescent="0.35">
      <c r="B20" s="57">
        <v>2019.75</v>
      </c>
      <c r="C20" s="37"/>
      <c r="D20" s="38"/>
      <c r="E20" s="39">
        <v>4426</v>
      </c>
      <c r="F20" s="40">
        <v>0.24600000000000002</v>
      </c>
      <c r="G20" s="37"/>
      <c r="H20" s="38"/>
      <c r="I20" s="39">
        <v>227</v>
      </c>
      <c r="J20" s="40">
        <v>0.10199999999999999</v>
      </c>
      <c r="K20" s="37"/>
      <c r="L20" s="38"/>
      <c r="M20" s="37"/>
      <c r="N20" s="38"/>
      <c r="O20" s="37">
        <v>1493</v>
      </c>
      <c r="P20" s="40">
        <v>0.34</v>
      </c>
      <c r="Q20" s="37"/>
      <c r="R20" s="38"/>
      <c r="S20" s="37"/>
      <c r="T20" s="38"/>
      <c r="U20" s="39">
        <v>506</v>
      </c>
      <c r="V20" s="40">
        <v>0.28899999999999998</v>
      </c>
      <c r="W20" s="37"/>
      <c r="X20" s="38"/>
      <c r="Y20" s="37">
        <v>8201</v>
      </c>
      <c r="Z20" s="40">
        <v>0.38500000000000001</v>
      </c>
      <c r="AA20" s="37"/>
      <c r="AB20" s="38"/>
      <c r="AC20" s="37">
        <v>2467</v>
      </c>
      <c r="AD20" s="20">
        <v>0.621</v>
      </c>
      <c r="AE20" s="51">
        <f t="shared" si="0"/>
        <v>17320</v>
      </c>
      <c r="AF20" s="21">
        <f>AE20/$AE$4</f>
        <v>0.25028178376347504</v>
      </c>
    </row>
    <row r="21" spans="1:33" s="1" customFormat="1" x14ac:dyDescent="0.35">
      <c r="A21" s="20"/>
      <c r="B21" s="57">
        <v>2020</v>
      </c>
      <c r="C21" s="39"/>
      <c r="D21" s="40"/>
      <c r="E21" s="39">
        <v>6171</v>
      </c>
      <c r="F21" s="40">
        <v>0.34300000000000003</v>
      </c>
      <c r="G21" s="39"/>
      <c r="H21" s="40"/>
      <c r="I21" s="39">
        <v>394</v>
      </c>
      <c r="J21" s="40">
        <v>0.17699999999999999</v>
      </c>
      <c r="K21" s="39"/>
      <c r="L21" s="40"/>
      <c r="M21" s="39"/>
      <c r="N21" s="40"/>
      <c r="O21" s="39">
        <v>1761</v>
      </c>
      <c r="P21" s="40">
        <v>0.40100000000000002</v>
      </c>
      <c r="Q21" s="39"/>
      <c r="R21" s="40"/>
      <c r="S21" s="39"/>
      <c r="T21" s="40"/>
      <c r="U21" s="39">
        <v>764</v>
      </c>
      <c r="V21" s="40">
        <v>0.437</v>
      </c>
      <c r="W21" s="39"/>
      <c r="X21" s="40"/>
      <c r="Y21" s="39">
        <v>9766</v>
      </c>
      <c r="Z21" s="40">
        <v>0.45800000000000002</v>
      </c>
      <c r="AA21" s="39"/>
      <c r="AB21" s="40"/>
      <c r="AC21" s="39">
        <v>2493</v>
      </c>
      <c r="AD21" s="20">
        <v>0.628</v>
      </c>
      <c r="AE21" s="51">
        <f t="shared" ref="AE21:AE22" si="1">SUMIF(C21:AD21,"&gt;1")</f>
        <v>21349</v>
      </c>
      <c r="AF21" s="21">
        <f>AE21/$AE$4</f>
        <v>0.30850264443224185</v>
      </c>
      <c r="AG21" s="6"/>
    </row>
    <row r="22" spans="1:33" x14ac:dyDescent="0.35">
      <c r="B22" s="57">
        <v>2020.25</v>
      </c>
      <c r="C22" s="37"/>
      <c r="D22" s="38"/>
      <c r="E22" s="37">
        <v>7116</v>
      </c>
      <c r="F22" s="40">
        <v>0.39600000000000002</v>
      </c>
      <c r="G22" s="37"/>
      <c r="H22" s="38"/>
      <c r="I22" s="37">
        <v>399</v>
      </c>
      <c r="J22" s="40">
        <v>0.17899999999999999</v>
      </c>
      <c r="K22" s="37"/>
      <c r="L22" s="38"/>
      <c r="M22" s="37"/>
      <c r="N22" s="38"/>
      <c r="O22" s="37">
        <v>1849</v>
      </c>
      <c r="P22" s="40">
        <v>0.42100000000000004</v>
      </c>
      <c r="Q22" s="37"/>
      <c r="R22" s="38"/>
      <c r="S22" s="37"/>
      <c r="T22" s="38"/>
      <c r="U22" s="37">
        <v>908</v>
      </c>
      <c r="V22" s="40">
        <v>0.51900000000000002</v>
      </c>
      <c r="W22" s="37"/>
      <c r="X22" s="38"/>
      <c r="Y22" s="37">
        <v>11240</v>
      </c>
      <c r="Z22" s="40">
        <v>0.52700000000000002</v>
      </c>
      <c r="AA22" s="37"/>
      <c r="AB22" s="38"/>
      <c r="AC22" s="37">
        <v>2534</v>
      </c>
      <c r="AD22" s="20">
        <v>0.63800000000000001</v>
      </c>
      <c r="AE22" s="51">
        <f t="shared" si="1"/>
        <v>24046</v>
      </c>
      <c r="AF22" s="21">
        <f>AE22/$AE$4</f>
        <v>0.34747550648825176</v>
      </c>
    </row>
    <row r="23" spans="1:33" s="1" customFormat="1" x14ac:dyDescent="0.35">
      <c r="A23" s="20"/>
      <c r="B23" s="57">
        <v>2020.5</v>
      </c>
      <c r="C23" s="39"/>
      <c r="D23" s="40"/>
      <c r="E23" s="39">
        <v>8451</v>
      </c>
      <c r="F23" s="40">
        <v>0.47</v>
      </c>
      <c r="G23" s="39"/>
      <c r="H23" s="40"/>
      <c r="I23" s="39">
        <v>410</v>
      </c>
      <c r="J23" s="40">
        <v>0.184</v>
      </c>
      <c r="K23" s="39"/>
      <c r="L23" s="40"/>
      <c r="M23" s="39"/>
      <c r="N23" s="40"/>
      <c r="O23" s="39">
        <v>2023</v>
      </c>
      <c r="P23" s="40">
        <v>0.46100000000000002</v>
      </c>
      <c r="Q23" s="39"/>
      <c r="R23" s="40"/>
      <c r="S23" s="39"/>
      <c r="T23" s="40"/>
      <c r="U23" s="39">
        <v>964</v>
      </c>
      <c r="V23" s="40">
        <v>0.55100000000000005</v>
      </c>
      <c r="W23" s="39"/>
      <c r="X23" s="40"/>
      <c r="Y23" s="39">
        <v>12573</v>
      </c>
      <c r="Z23" s="40">
        <v>0.59</v>
      </c>
      <c r="AA23" s="39"/>
      <c r="AB23" s="40"/>
      <c r="AC23" s="39">
        <v>2611</v>
      </c>
      <c r="AD23" s="20">
        <v>0.65700000000000003</v>
      </c>
      <c r="AE23" s="51">
        <f t="shared" ref="AE23" si="2">SUMIF(C23:AD23,"&gt;1")</f>
        <v>27032</v>
      </c>
      <c r="AF23" s="21">
        <f>AE23/$AE$4</f>
        <v>0.39062454842345595</v>
      </c>
      <c r="AG23" s="6"/>
    </row>
    <row r="24" spans="1:33" x14ac:dyDescent="0.35">
      <c r="B24" s="57">
        <v>2020.75</v>
      </c>
      <c r="C24" s="37"/>
      <c r="D24" s="38"/>
      <c r="E24" s="37"/>
      <c r="F24" s="38"/>
      <c r="G24" s="37"/>
      <c r="H24" s="38"/>
      <c r="I24" s="37"/>
      <c r="J24" s="40"/>
      <c r="K24" s="37"/>
      <c r="L24" s="38"/>
      <c r="M24" s="37"/>
      <c r="N24" s="38"/>
      <c r="O24" s="37"/>
      <c r="P24" s="38"/>
      <c r="Q24" s="37"/>
      <c r="R24" s="38"/>
      <c r="S24" s="37"/>
      <c r="T24" s="38"/>
      <c r="U24" s="37"/>
      <c r="V24" s="40"/>
      <c r="W24" s="37"/>
      <c r="X24" s="38"/>
      <c r="Y24" s="37"/>
      <c r="Z24" s="38"/>
      <c r="AA24" s="37"/>
      <c r="AB24" s="38"/>
      <c r="AC24" s="37"/>
      <c r="AD24" s="19"/>
      <c r="AE24" s="52"/>
      <c r="AF24" s="22"/>
    </row>
    <row r="25" spans="1:33" s="1" customFormat="1" x14ac:dyDescent="0.35">
      <c r="A25" s="20"/>
      <c r="B25" s="57">
        <v>2021</v>
      </c>
      <c r="C25" s="39"/>
      <c r="D25" s="40"/>
      <c r="E25" s="39"/>
      <c r="F25" s="40"/>
      <c r="G25" s="39"/>
      <c r="H25" s="40"/>
      <c r="I25" s="39"/>
      <c r="J25" s="40"/>
      <c r="K25" s="39"/>
      <c r="L25" s="40"/>
      <c r="M25" s="39"/>
      <c r="N25" s="40"/>
      <c r="O25" s="39"/>
      <c r="P25" s="40"/>
      <c r="Q25" s="39"/>
      <c r="R25" s="40"/>
      <c r="S25" s="39"/>
      <c r="T25" s="40"/>
      <c r="U25" s="39"/>
      <c r="V25" s="40"/>
      <c r="W25" s="39"/>
      <c r="X25" s="40"/>
      <c r="Y25" s="39"/>
      <c r="Z25" s="40"/>
      <c r="AA25" s="39"/>
      <c r="AB25" s="40"/>
      <c r="AC25" s="39"/>
      <c r="AD25" s="20"/>
      <c r="AE25" s="53"/>
      <c r="AF25" s="21"/>
      <c r="AG25" s="6"/>
    </row>
    <row r="26" spans="1:33" x14ac:dyDescent="0.35">
      <c r="B26" s="57">
        <v>2021.25</v>
      </c>
      <c r="C26" s="37"/>
      <c r="D26" s="38"/>
      <c r="E26" s="37"/>
      <c r="F26" s="38"/>
      <c r="G26" s="37"/>
      <c r="H26" s="38"/>
      <c r="I26" s="37"/>
      <c r="J26" s="38"/>
      <c r="K26" s="37"/>
      <c r="L26" s="38"/>
      <c r="M26" s="37"/>
      <c r="N26" s="38"/>
      <c r="O26" s="37"/>
      <c r="P26" s="38"/>
      <c r="Q26" s="37"/>
      <c r="R26" s="38"/>
      <c r="S26" s="37"/>
      <c r="T26" s="38"/>
      <c r="U26" s="37"/>
      <c r="V26" s="38"/>
      <c r="W26" s="37"/>
      <c r="X26" s="38"/>
      <c r="Y26" s="37"/>
      <c r="Z26" s="38"/>
      <c r="AA26" s="37"/>
      <c r="AB26" s="38"/>
      <c r="AC26" s="37"/>
      <c r="AD26" s="19"/>
      <c r="AE26" s="52"/>
      <c r="AF26" s="22"/>
    </row>
    <row r="27" spans="1:33" s="1" customFormat="1" x14ac:dyDescent="0.35">
      <c r="A27" s="20"/>
      <c r="B27" s="57">
        <v>2021.5</v>
      </c>
      <c r="C27" s="39"/>
      <c r="D27" s="40"/>
      <c r="E27" s="39"/>
      <c r="F27" s="40"/>
      <c r="G27" s="39"/>
      <c r="H27" s="40"/>
      <c r="I27" s="39"/>
      <c r="J27" s="40"/>
      <c r="K27" s="39"/>
      <c r="L27" s="40"/>
      <c r="M27" s="39"/>
      <c r="N27" s="40"/>
      <c r="O27" s="39"/>
      <c r="P27" s="40"/>
      <c r="Q27" s="39"/>
      <c r="R27" s="40"/>
      <c r="S27" s="39"/>
      <c r="T27" s="40"/>
      <c r="U27" s="39"/>
      <c r="V27" s="40"/>
      <c r="W27" s="39"/>
      <c r="X27" s="40"/>
      <c r="Y27" s="39"/>
      <c r="Z27" s="40"/>
      <c r="AA27" s="39"/>
      <c r="AB27" s="40"/>
      <c r="AC27" s="39"/>
      <c r="AD27" s="20"/>
      <c r="AE27" s="53"/>
      <c r="AF27" s="21"/>
      <c r="AG27" s="6"/>
    </row>
    <row r="28" spans="1:33" x14ac:dyDescent="0.35">
      <c r="B28" s="57">
        <v>2021.75</v>
      </c>
      <c r="C28" s="37"/>
      <c r="D28" s="38"/>
      <c r="E28" s="37"/>
      <c r="F28" s="38"/>
      <c r="G28" s="37"/>
      <c r="H28" s="38"/>
      <c r="I28" s="37"/>
      <c r="J28" s="38"/>
      <c r="K28" s="37"/>
      <c r="L28" s="38"/>
      <c r="M28" s="37"/>
      <c r="N28" s="38"/>
      <c r="O28" s="37"/>
      <c r="P28" s="38"/>
      <c r="Q28" s="37"/>
      <c r="R28" s="38"/>
      <c r="S28" s="37"/>
      <c r="T28" s="38"/>
      <c r="U28" s="37"/>
      <c r="V28" s="38"/>
      <c r="W28" s="37"/>
      <c r="X28" s="38"/>
      <c r="Y28" s="37"/>
      <c r="Z28" s="38"/>
      <c r="AA28" s="37"/>
      <c r="AB28" s="38"/>
      <c r="AC28" s="37"/>
      <c r="AD28" s="19"/>
      <c r="AE28" s="52"/>
      <c r="AF28" s="22"/>
    </row>
    <row r="29" spans="1:33" s="1" customFormat="1" x14ac:dyDescent="0.35">
      <c r="A29" s="20"/>
      <c r="B29" s="57">
        <v>2022</v>
      </c>
      <c r="C29" s="39"/>
      <c r="D29" s="40"/>
      <c r="E29" s="39"/>
      <c r="F29" s="40"/>
      <c r="G29" s="39"/>
      <c r="H29" s="40"/>
      <c r="I29" s="39"/>
      <c r="J29" s="40"/>
      <c r="K29" s="39"/>
      <c r="L29" s="40"/>
      <c r="M29" s="39"/>
      <c r="N29" s="40"/>
      <c r="O29" s="39"/>
      <c r="P29" s="40"/>
      <c r="Q29" s="39"/>
      <c r="R29" s="40"/>
      <c r="S29" s="39"/>
      <c r="T29" s="40"/>
      <c r="U29" s="39"/>
      <c r="V29" s="40"/>
      <c r="W29" s="39"/>
      <c r="X29" s="40"/>
      <c r="Y29" s="39"/>
      <c r="Z29" s="40"/>
      <c r="AA29" s="39"/>
      <c r="AB29" s="40"/>
      <c r="AC29" s="39"/>
      <c r="AD29" s="20"/>
      <c r="AE29" s="53"/>
      <c r="AF29" s="21"/>
      <c r="AG29" s="6"/>
    </row>
    <row r="30" spans="1:33" x14ac:dyDescent="0.35">
      <c r="B30" s="57">
        <v>2022.25</v>
      </c>
      <c r="C30" s="37"/>
      <c r="D30" s="38"/>
      <c r="E30" s="37"/>
      <c r="F30" s="38"/>
      <c r="G30" s="37"/>
      <c r="H30" s="38"/>
      <c r="I30" s="37"/>
      <c r="J30" s="38"/>
      <c r="K30" s="37"/>
      <c r="L30" s="38"/>
      <c r="M30" s="37"/>
      <c r="N30" s="38"/>
      <c r="O30" s="37"/>
      <c r="P30" s="38"/>
      <c r="Q30" s="37"/>
      <c r="R30" s="38"/>
      <c r="S30" s="37"/>
      <c r="T30" s="38"/>
      <c r="U30" s="37"/>
      <c r="V30" s="38"/>
      <c r="W30" s="37"/>
      <c r="X30" s="38"/>
      <c r="Y30" s="37"/>
      <c r="Z30" s="38"/>
      <c r="AA30" s="37"/>
      <c r="AB30" s="38"/>
      <c r="AC30" s="37"/>
      <c r="AD30" s="19"/>
      <c r="AE30" s="52"/>
      <c r="AF30" s="22"/>
    </row>
    <row r="31" spans="1:33" s="1" customFormat="1" x14ac:dyDescent="0.35">
      <c r="A31" s="20"/>
      <c r="B31" s="57">
        <v>2022.5</v>
      </c>
      <c r="C31" s="39"/>
      <c r="D31" s="40"/>
      <c r="E31" s="39"/>
      <c r="F31" s="40"/>
      <c r="G31" s="39"/>
      <c r="H31" s="40"/>
      <c r="I31" s="39"/>
      <c r="J31" s="40"/>
      <c r="K31" s="39"/>
      <c r="L31" s="40"/>
      <c r="M31" s="39"/>
      <c r="N31" s="40"/>
      <c r="O31" s="39"/>
      <c r="P31" s="40"/>
      <c r="Q31" s="39"/>
      <c r="R31" s="40"/>
      <c r="S31" s="39"/>
      <c r="T31" s="40"/>
      <c r="U31" s="39"/>
      <c r="V31" s="40"/>
      <c r="W31" s="39"/>
      <c r="X31" s="40"/>
      <c r="Y31" s="39"/>
      <c r="Z31" s="40"/>
      <c r="AA31" s="39"/>
      <c r="AB31" s="40"/>
      <c r="AC31" s="39"/>
      <c r="AD31" s="20"/>
      <c r="AE31" s="53"/>
      <c r="AF31" s="21"/>
      <c r="AG31" s="6"/>
    </row>
    <row r="32" spans="1:33" x14ac:dyDescent="0.35">
      <c r="B32" s="57">
        <v>2022.75</v>
      </c>
      <c r="C32" s="37"/>
      <c r="D32" s="38"/>
      <c r="E32" s="37"/>
      <c r="F32" s="38"/>
      <c r="G32" s="37"/>
      <c r="H32" s="38"/>
      <c r="I32" s="37"/>
      <c r="J32" s="38"/>
      <c r="K32" s="37"/>
      <c r="L32" s="38"/>
      <c r="M32" s="37"/>
      <c r="N32" s="38"/>
      <c r="O32" s="37"/>
      <c r="P32" s="38"/>
      <c r="Q32" s="37"/>
      <c r="R32" s="38"/>
      <c r="S32" s="37"/>
      <c r="T32" s="38"/>
      <c r="U32" s="37"/>
      <c r="V32" s="38"/>
      <c r="W32" s="37"/>
      <c r="X32" s="38"/>
      <c r="Y32" s="37"/>
      <c r="Z32" s="38"/>
      <c r="AA32" s="37"/>
      <c r="AB32" s="38"/>
      <c r="AC32" s="37"/>
      <c r="AD32" s="19"/>
      <c r="AE32" s="52"/>
      <c r="AF32" s="22"/>
    </row>
    <row r="33" spans="1:33" s="1" customFormat="1" ht="15" thickBot="1" x14ac:dyDescent="0.4">
      <c r="A33" s="20"/>
      <c r="B33" s="58">
        <v>2023</v>
      </c>
      <c r="C33" s="41"/>
      <c r="D33" s="42"/>
      <c r="E33" s="41"/>
      <c r="F33" s="42"/>
      <c r="G33" s="41"/>
      <c r="H33" s="42"/>
      <c r="I33" s="41"/>
      <c r="J33" s="42"/>
      <c r="K33" s="41"/>
      <c r="L33" s="42"/>
      <c r="M33" s="41"/>
      <c r="N33" s="42"/>
      <c r="O33" s="41"/>
      <c r="P33" s="42"/>
      <c r="Q33" s="41"/>
      <c r="R33" s="42"/>
      <c r="S33" s="41"/>
      <c r="T33" s="42"/>
      <c r="U33" s="41"/>
      <c r="V33" s="42"/>
      <c r="W33" s="41"/>
      <c r="X33" s="42"/>
      <c r="Y33" s="41"/>
      <c r="Z33" s="42"/>
      <c r="AA33" s="41"/>
      <c r="AB33" s="42"/>
      <c r="AC33" s="41"/>
      <c r="AD33" s="23"/>
      <c r="AE33" s="54"/>
      <c r="AF33" s="24"/>
      <c r="AG33" s="6"/>
    </row>
    <row r="34" spans="1:33" x14ac:dyDescent="0.35">
      <c r="B34" s="2"/>
    </row>
    <row r="35" spans="1:33" s="1" customFormat="1" x14ac:dyDescent="0.35">
      <c r="A35" s="33"/>
      <c r="B35" s="3"/>
      <c r="C35" s="5"/>
      <c r="E35" s="5"/>
      <c r="G35" s="5"/>
      <c r="I35" s="5"/>
      <c r="K35" s="5"/>
      <c r="M35" s="5"/>
      <c r="O35" s="5"/>
      <c r="Q35" s="5"/>
      <c r="S35" s="5"/>
      <c r="U35" s="5"/>
      <c r="W35" s="5"/>
      <c r="Y35" s="5"/>
      <c r="AA35" s="5"/>
      <c r="AC35" s="5"/>
      <c r="AG35" s="6"/>
    </row>
    <row r="36" spans="1:33" x14ac:dyDescent="0.35">
      <c r="B36" s="2"/>
    </row>
    <row r="37" spans="1:33" s="1" customFormat="1" x14ac:dyDescent="0.35">
      <c r="A37" s="33"/>
      <c r="B37" s="3"/>
      <c r="C37" s="5"/>
      <c r="E37" s="5"/>
      <c r="G37" s="5"/>
      <c r="I37" s="5"/>
      <c r="K37" s="5"/>
      <c r="M37" s="5"/>
      <c r="O37" s="5"/>
      <c r="Q37" s="5"/>
      <c r="S37" s="5"/>
      <c r="U37" s="5"/>
      <c r="W37" s="5"/>
      <c r="Y37" s="5"/>
      <c r="AA37" s="5"/>
      <c r="AC37" s="5"/>
      <c r="AG37" s="6"/>
    </row>
    <row r="38" spans="1:33" x14ac:dyDescent="0.35">
      <c r="B38" s="2"/>
    </row>
    <row r="39" spans="1:33" x14ac:dyDescent="0.35">
      <c r="B39" s="2"/>
    </row>
    <row r="40" spans="1:33" x14ac:dyDescent="0.35">
      <c r="B40" s="2"/>
    </row>
  </sheetData>
  <mergeCells count="44">
    <mergeCell ref="AE3:AF3"/>
    <mergeCell ref="AE4:AF4"/>
    <mergeCell ref="AA2:AB2"/>
    <mergeCell ref="AA4:AB4"/>
    <mergeCell ref="AC2:AD2"/>
    <mergeCell ref="AC3:AD3"/>
    <mergeCell ref="AC4:AD4"/>
    <mergeCell ref="AA3:AB3"/>
    <mergeCell ref="U2:V2"/>
    <mergeCell ref="U4:V4"/>
    <mergeCell ref="W2:X2"/>
    <mergeCell ref="W4:X4"/>
    <mergeCell ref="Y2:Z2"/>
    <mergeCell ref="Y4:Z4"/>
    <mergeCell ref="W3:X3"/>
    <mergeCell ref="Y3:Z3"/>
    <mergeCell ref="O2:P2"/>
    <mergeCell ref="O4:P4"/>
    <mergeCell ref="Q2:R2"/>
    <mergeCell ref="Q4:R4"/>
    <mergeCell ref="S2:T2"/>
    <mergeCell ref="S4:T4"/>
    <mergeCell ref="C2:D2"/>
    <mergeCell ref="C3:D3"/>
    <mergeCell ref="C4:D4"/>
    <mergeCell ref="E2:F2"/>
    <mergeCell ref="E4:F4"/>
    <mergeCell ref="E3:F3"/>
    <mergeCell ref="G2:H2"/>
    <mergeCell ref="G4:H4"/>
    <mergeCell ref="Q3:R3"/>
    <mergeCell ref="S3:T3"/>
    <mergeCell ref="U3:V3"/>
    <mergeCell ref="G3:H3"/>
    <mergeCell ref="I3:J3"/>
    <mergeCell ref="K3:L3"/>
    <mergeCell ref="M3:N3"/>
    <mergeCell ref="O3:P3"/>
    <mergeCell ref="I2:J2"/>
    <mergeCell ref="I4:J4"/>
    <mergeCell ref="K2:L2"/>
    <mergeCell ref="K4:L4"/>
    <mergeCell ref="M2:N2"/>
    <mergeCell ref="M4:N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25D19-DE08-4EC3-8924-F844555D1ABA}">
  <dimension ref="B20:L74"/>
  <sheetViews>
    <sheetView workbookViewId="0">
      <selection activeCell="E65" sqref="E65"/>
    </sheetView>
  </sheetViews>
  <sheetFormatPr baseColWidth="10" defaultRowHeight="14.5" x14ac:dyDescent="0.35"/>
  <cols>
    <col min="4" max="4" width="12.36328125" customWidth="1"/>
  </cols>
  <sheetData>
    <row r="20" spans="12:12" x14ac:dyDescent="0.35">
      <c r="L20" s="9"/>
    </row>
    <row r="21" spans="12:12" x14ac:dyDescent="0.35">
      <c r="L21" s="1"/>
    </row>
    <row r="22" spans="12:12" x14ac:dyDescent="0.35">
      <c r="L22" s="1"/>
    </row>
    <row r="23" spans="12:12" x14ac:dyDescent="0.35">
      <c r="L23" s="1"/>
    </row>
    <row r="24" spans="12:12" x14ac:dyDescent="0.35">
      <c r="L24" s="1"/>
    </row>
    <row r="25" spans="12:12" x14ac:dyDescent="0.35">
      <c r="L25" s="1"/>
    </row>
    <row r="26" spans="12:12" x14ac:dyDescent="0.35">
      <c r="L26" s="1"/>
    </row>
    <row r="27" spans="12:12" x14ac:dyDescent="0.35">
      <c r="L27" s="1"/>
    </row>
    <row r="28" spans="12:12" x14ac:dyDescent="0.35">
      <c r="L28" s="1"/>
    </row>
    <row r="29" spans="12:12" x14ac:dyDescent="0.35">
      <c r="L29" s="1"/>
    </row>
    <row r="30" spans="12:12" x14ac:dyDescent="0.35">
      <c r="L30" s="1"/>
    </row>
    <row r="31" spans="12:12" x14ac:dyDescent="0.35">
      <c r="L31" s="1"/>
    </row>
    <row r="32" spans="12:12" x14ac:dyDescent="0.35">
      <c r="L32" s="1"/>
    </row>
    <row r="44" spans="2:7" x14ac:dyDescent="0.35">
      <c r="F44" t="s">
        <v>18</v>
      </c>
    </row>
    <row r="45" spans="2:7" x14ac:dyDescent="0.35">
      <c r="F45">
        <f>Feuil1!AE4</f>
        <v>69202</v>
      </c>
    </row>
    <row r="46" spans="2:7" x14ac:dyDescent="0.35">
      <c r="D46" t="s">
        <v>30</v>
      </c>
      <c r="E46" t="s">
        <v>31</v>
      </c>
      <c r="G46" s="9"/>
    </row>
    <row r="47" spans="2:7" x14ac:dyDescent="0.35">
      <c r="B47">
        <v>2016.25</v>
      </c>
      <c r="C47" t="s">
        <v>26</v>
      </c>
      <c r="E47">
        <v>0</v>
      </c>
      <c r="F47" s="10"/>
      <c r="G47" s="4"/>
    </row>
    <row r="48" spans="2:7" x14ac:dyDescent="0.35">
      <c r="B48">
        <v>2016.5</v>
      </c>
      <c r="C48" t="s">
        <v>27</v>
      </c>
      <c r="D48">
        <f>E48-E47</f>
        <v>903</v>
      </c>
      <c r="E48">
        <v>903</v>
      </c>
      <c r="F48" s="10"/>
      <c r="G48" s="4"/>
    </row>
    <row r="49" spans="2:7" x14ac:dyDescent="0.35">
      <c r="B49">
        <v>2016.75</v>
      </c>
      <c r="C49" t="s">
        <v>28</v>
      </c>
      <c r="D49">
        <f t="shared" ref="D49:D62" si="0">E49-E48</f>
        <v>464</v>
      </c>
      <c r="E49">
        <v>1367</v>
      </c>
      <c r="F49" s="10"/>
      <c r="G49" s="4"/>
    </row>
    <row r="50" spans="2:7" x14ac:dyDescent="0.35">
      <c r="B50">
        <v>2017</v>
      </c>
      <c r="C50" t="s">
        <v>29</v>
      </c>
      <c r="D50">
        <f t="shared" si="0"/>
        <v>997</v>
      </c>
      <c r="E50">
        <v>2364</v>
      </c>
      <c r="F50" s="10"/>
      <c r="G50" s="4"/>
    </row>
    <row r="51" spans="2:7" x14ac:dyDescent="0.35">
      <c r="B51">
        <v>2017.25</v>
      </c>
      <c r="C51" t="s">
        <v>26</v>
      </c>
      <c r="D51">
        <f t="shared" si="0"/>
        <v>610</v>
      </c>
      <c r="E51">
        <v>2974</v>
      </c>
      <c r="F51" s="10"/>
      <c r="G51" s="4"/>
    </row>
    <row r="52" spans="2:7" x14ac:dyDescent="0.35">
      <c r="B52">
        <v>2017.5</v>
      </c>
      <c r="C52" t="s">
        <v>27</v>
      </c>
      <c r="D52">
        <f t="shared" si="0"/>
        <v>1026</v>
      </c>
      <c r="E52">
        <v>4000</v>
      </c>
      <c r="F52" s="10"/>
      <c r="G52" s="4"/>
    </row>
    <row r="53" spans="2:7" x14ac:dyDescent="0.35">
      <c r="B53">
        <v>2017.75</v>
      </c>
      <c r="C53" t="s">
        <v>28</v>
      </c>
      <c r="D53">
        <f t="shared" si="0"/>
        <v>314</v>
      </c>
      <c r="E53">
        <v>4314</v>
      </c>
      <c r="F53" s="10"/>
      <c r="G53" s="4"/>
    </row>
    <row r="54" spans="2:7" x14ac:dyDescent="0.35">
      <c r="B54">
        <v>2018</v>
      </c>
      <c r="C54" t="s">
        <v>29</v>
      </c>
      <c r="D54">
        <f t="shared" si="0"/>
        <v>1850</v>
      </c>
      <c r="E54">
        <v>6164</v>
      </c>
      <c r="F54" s="10"/>
      <c r="G54" s="4"/>
    </row>
    <row r="55" spans="2:7" x14ac:dyDescent="0.35">
      <c r="B55">
        <v>2018.25</v>
      </c>
      <c r="C55" t="s">
        <v>26</v>
      </c>
      <c r="D55">
        <f t="shared" si="0"/>
        <v>694</v>
      </c>
      <c r="E55">
        <v>6858</v>
      </c>
      <c r="F55" s="10"/>
      <c r="G55" s="4"/>
    </row>
    <row r="56" spans="2:7" x14ac:dyDescent="0.35">
      <c r="B56">
        <v>2018.5</v>
      </c>
      <c r="C56" t="s">
        <v>27</v>
      </c>
      <c r="D56">
        <f t="shared" si="0"/>
        <v>1615</v>
      </c>
      <c r="E56">
        <v>8473</v>
      </c>
      <c r="F56" s="10"/>
      <c r="G56" s="4"/>
    </row>
    <row r="57" spans="2:7" x14ac:dyDescent="0.35">
      <c r="B57">
        <v>2018.75</v>
      </c>
      <c r="C57" t="s">
        <v>28</v>
      </c>
      <c r="D57">
        <f t="shared" si="0"/>
        <v>1316</v>
      </c>
      <c r="E57">
        <v>9789</v>
      </c>
      <c r="F57" s="10"/>
      <c r="G57" s="4"/>
    </row>
    <row r="58" spans="2:7" x14ac:dyDescent="0.35">
      <c r="B58">
        <v>2019</v>
      </c>
      <c r="C58" t="s">
        <v>29</v>
      </c>
      <c r="D58">
        <f t="shared" si="0"/>
        <v>2186</v>
      </c>
      <c r="E58">
        <v>11975</v>
      </c>
      <c r="F58" s="10"/>
      <c r="G58" s="4"/>
    </row>
    <row r="59" spans="2:7" x14ac:dyDescent="0.35">
      <c r="B59">
        <v>2019.25</v>
      </c>
      <c r="C59" t="s">
        <v>26</v>
      </c>
      <c r="D59" s="4">
        <f t="shared" si="0"/>
        <v>1551</v>
      </c>
      <c r="E59">
        <f>1283+5815+2387+4041</f>
        <v>13526</v>
      </c>
    </row>
    <row r="60" spans="2:7" x14ac:dyDescent="0.35">
      <c r="B60">
        <v>2019.5</v>
      </c>
      <c r="C60" t="s">
        <v>27</v>
      </c>
      <c r="D60" s="4">
        <f t="shared" si="0"/>
        <v>1590</v>
      </c>
      <c r="E60" s="4">
        <f>Feuil1!AE19</f>
        <v>15116</v>
      </c>
    </row>
    <row r="61" spans="2:7" x14ac:dyDescent="0.35">
      <c r="B61">
        <v>2019.75</v>
      </c>
      <c r="C61" t="s">
        <v>28</v>
      </c>
      <c r="D61" s="4">
        <f t="shared" si="0"/>
        <v>2204</v>
      </c>
      <c r="E61" s="4">
        <f>Feuil1!AE20</f>
        <v>17320</v>
      </c>
    </row>
    <row r="62" spans="2:7" x14ac:dyDescent="0.35">
      <c r="B62">
        <v>2020</v>
      </c>
      <c r="C62" t="s">
        <v>29</v>
      </c>
      <c r="D62" s="4">
        <f t="shared" si="0"/>
        <v>4029</v>
      </c>
      <c r="E62" s="4">
        <f>Feuil1!AE21</f>
        <v>21349</v>
      </c>
    </row>
    <row r="63" spans="2:7" x14ac:dyDescent="0.35">
      <c r="B63">
        <v>2020.25</v>
      </c>
      <c r="C63" t="s">
        <v>26</v>
      </c>
      <c r="D63" s="4">
        <f t="shared" ref="D63" si="1">E63-E62</f>
        <v>2697</v>
      </c>
      <c r="E63" s="4">
        <f>Feuil1!AE22</f>
        <v>24046</v>
      </c>
    </row>
    <row r="64" spans="2:7" x14ac:dyDescent="0.35">
      <c r="B64">
        <v>2020.5</v>
      </c>
      <c r="C64" t="s">
        <v>27</v>
      </c>
      <c r="D64" s="4">
        <f t="shared" ref="D64" si="2">E64-E63</f>
        <v>2986</v>
      </c>
      <c r="E64" s="4">
        <f>Feuil1!AE23</f>
        <v>27032</v>
      </c>
    </row>
    <row r="65" spans="2:3" x14ac:dyDescent="0.35">
      <c r="B65">
        <v>2020.75</v>
      </c>
      <c r="C65" t="s">
        <v>28</v>
      </c>
    </row>
    <row r="66" spans="2:3" x14ac:dyDescent="0.35">
      <c r="B66">
        <v>2021</v>
      </c>
      <c r="C66" t="s">
        <v>29</v>
      </c>
    </row>
    <row r="67" spans="2:3" x14ac:dyDescent="0.35">
      <c r="B67">
        <v>2021.25</v>
      </c>
      <c r="C67" t="s">
        <v>26</v>
      </c>
    </row>
    <row r="68" spans="2:3" x14ac:dyDescent="0.35">
      <c r="B68">
        <v>2021.5</v>
      </c>
      <c r="C68" t="s">
        <v>27</v>
      </c>
    </row>
    <row r="69" spans="2:3" x14ac:dyDescent="0.35">
      <c r="B69">
        <v>2021.75</v>
      </c>
      <c r="C69" t="s">
        <v>28</v>
      </c>
    </row>
    <row r="70" spans="2:3" x14ac:dyDescent="0.35">
      <c r="B70">
        <v>2022</v>
      </c>
      <c r="C70" t="s">
        <v>29</v>
      </c>
    </row>
    <row r="71" spans="2:3" x14ac:dyDescent="0.35">
      <c r="B71">
        <v>2022.25</v>
      </c>
      <c r="C71" t="s">
        <v>26</v>
      </c>
    </row>
    <row r="72" spans="2:3" x14ac:dyDescent="0.35">
      <c r="B72">
        <v>2022.5</v>
      </c>
      <c r="C72" t="s">
        <v>27</v>
      </c>
    </row>
    <row r="73" spans="2:3" x14ac:dyDescent="0.35">
      <c r="B73">
        <v>2022.75</v>
      </c>
      <c r="C73" t="s">
        <v>28</v>
      </c>
    </row>
    <row r="74" spans="2:3" x14ac:dyDescent="0.35">
      <c r="B74">
        <v>2023</v>
      </c>
      <c r="C74" t="s">
        <v>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Nils</dc:creator>
  <cp:lastModifiedBy>Nils</cp:lastModifiedBy>
  <dcterms:created xsi:type="dcterms:W3CDTF">2018-10-06T09:39:09Z</dcterms:created>
  <dcterms:modified xsi:type="dcterms:W3CDTF">2020-10-07T19:24:19Z</dcterms:modified>
</cp:coreProperties>
</file>